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76.xml" ContentType="application/vnd.ms-office.chartstyle+xml"/>
  <Override PartName="/xl/charts/colors76.xml" ContentType="application/vnd.ms-office.chartcolorstyle+xml"/>
  <Override PartName="/xl/charts/style77.xml" ContentType="application/vnd.ms-office.chartstyle+xml"/>
  <Override PartName="/xl/charts/colors77.xml" ContentType="application/vnd.ms-office.chartcolorstyle+xml"/>
  <Override PartName="/xl/charts/style78.xml" ContentType="application/vnd.ms-office.chartstyle+xml"/>
  <Override PartName="/xl/charts/colors78.xml" ContentType="application/vnd.ms-office.chartcolorstyle+xml"/>
  <Override PartName="/xl/charts/colors75.xml" ContentType="application/vnd.ms-office.chartcolorstyle+xml"/>
  <Override PartName="/xl/charts/style75.xml" ContentType="application/vnd.ms-office.chartstyle+xml"/>
  <Override PartName="/xl/charts/style72.xml" ContentType="application/vnd.ms-office.chartstyle+xml"/>
  <Override PartName="/xl/charts/colors72.xml" ContentType="application/vnd.ms-office.chartcolorstyle+xml"/>
  <Override PartName="/xl/charts/style73.xml" ContentType="application/vnd.ms-office.chartstyle+xml"/>
  <Override PartName="/xl/charts/colors73.xml" ContentType="application/vnd.ms-office.chartcolorstyle+xml"/>
  <Override PartName="/xl/charts/style74.xml" ContentType="application/vnd.ms-office.chartstyle+xml"/>
  <Override PartName="/xl/charts/colors74.xml" ContentType="application/vnd.ms-office.chartcolorstyle+xml"/>
  <Override PartName="/xl/charts/style79.xml" ContentType="application/vnd.ms-office.chartstyle+xml"/>
  <Override PartName="/xl/charts/colors79.xml" ContentType="application/vnd.ms-office.chartcolorstyle+xml"/>
  <Override PartName="/xl/charts/style84.xml" ContentType="application/vnd.ms-office.chartstyle+xml"/>
  <Override PartName="/xl/charts/colors84.xml" ContentType="application/vnd.ms-office.chartcolorstyle+xml"/>
  <Override PartName="/xl/charts/colors83.xml" ContentType="application/vnd.ms-office.chartcolorstyle+xml"/>
  <Override PartName="/xl/charts/style83.xml" ContentType="application/vnd.ms-office.chartstyle+xml"/>
  <Override PartName="/xl/charts/style80.xml" ContentType="application/vnd.ms-office.chartstyle+xml"/>
  <Override PartName="/xl/charts/colors80.xml" ContentType="application/vnd.ms-office.chartcolorstyle+xml"/>
  <Override PartName="/xl/charts/style81.xml" ContentType="application/vnd.ms-office.chartstyle+xml"/>
  <Override PartName="/xl/charts/colors81.xml" ContentType="application/vnd.ms-office.chartcolorstyle+xml"/>
  <Override PartName="/xl/charts/style82.xml" ContentType="application/vnd.ms-office.chartstyle+xml"/>
  <Override PartName="/xl/charts/colors82.xml" ContentType="application/vnd.ms-office.chartcolorstyle+xml"/>
  <Override PartName="/xl/charts/colors71.xml" ContentType="application/vnd.ms-office.chartcolorstyle+xml"/>
  <Override PartName="/xl/charts/style71.xml" ContentType="application/vnd.ms-office.chartstyle+xml"/>
  <Override PartName="/xl/charts/style61.xml" ContentType="application/vnd.ms-office.chartstyle+xml"/>
  <Override PartName="/xl/charts/colors61.xml" ContentType="application/vnd.ms-office.chartcolorstyle+xml"/>
  <Override PartName="/xl/charts/style62.xml" ContentType="application/vnd.ms-office.chartstyle+xml"/>
  <Override PartName="/xl/charts/colors62.xml" ContentType="application/vnd.ms-office.chartcolorstyle+xml"/>
  <Override PartName="/xl/charts/style63.xml" ContentType="application/vnd.ms-office.chartstyle+xml"/>
  <Override PartName="/xl/charts/colors63.xml" ContentType="application/vnd.ms-office.chartcolorstyle+xml"/>
  <Override PartName="/xl/charts/colors60.xml" ContentType="application/vnd.ms-office.chartcolorstyle+xml"/>
  <Override PartName="/xl/charts/style60.xml" ContentType="application/vnd.ms-office.chartstyle+xml"/>
  <Override PartName="/xl/charts/style57.xml" ContentType="application/vnd.ms-office.chartstyle+xml"/>
  <Override PartName="/xl/charts/style58.xml" ContentType="application/vnd.ms-office.chartstyle+xml"/>
  <Override PartName="/xl/charts/colors58.xml" ContentType="application/vnd.ms-office.chartcolorstyle+xml"/>
  <Override PartName="/xl/charts/style59.xml" ContentType="application/vnd.ms-office.chartstyle+xml"/>
  <Override PartName="/xl/charts/colors59.xml" ContentType="application/vnd.ms-office.chartcolorstyle+xml"/>
  <Override PartName="/xl/charts/style64.xml" ContentType="application/vnd.ms-office.chartstyle+xml"/>
  <Override PartName="/xl/charts/colors64.xml" ContentType="application/vnd.ms-office.chartcolorstyle+xml"/>
  <Override PartName="/xl/charts/colors68.xml" ContentType="application/vnd.ms-office.chartcolorstyle+xml"/>
  <Override PartName="/xl/charts/style69.xml" ContentType="application/vnd.ms-office.chartstyle+xml"/>
  <Override PartName="/xl/charts/colors69.xml" ContentType="application/vnd.ms-office.chartcolorstyle+xml"/>
  <Override PartName="/xl/charts/style70.xml" ContentType="application/vnd.ms-office.chartstyle+xml"/>
  <Override PartName="/xl/charts/colors70.xml" ContentType="application/vnd.ms-office.chartcolorstyle+xml"/>
  <Override PartName="/xl/charts/style68.xml" ContentType="application/vnd.ms-office.chartstyle+xml"/>
  <Override PartName="/xl/charts/colors67.xml" ContentType="application/vnd.ms-office.chartcolorstyle+xml"/>
  <Override PartName="/xl/charts/style65.xml" ContentType="application/vnd.ms-office.chartstyle+xml"/>
  <Override PartName="/xl/charts/colors65.xml" ContentType="application/vnd.ms-office.chartcolorstyle+xml"/>
  <Override PartName="/xl/charts/style66.xml" ContentType="application/vnd.ms-office.chartstyle+xml"/>
  <Override PartName="/xl/charts/colors66.xml" ContentType="application/vnd.ms-office.chartcolorstyle+xml"/>
  <Override PartName="/xl/charts/style67.xml" ContentType="application/vnd.ms-office.chartstyle+xml"/>
  <Override PartName="/xl/charts/colors57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colors16.xml" ContentType="application/vnd.ms-office.chartcolorstyle+xml"/>
  <Override PartName="/xl/charts/style16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style24.xml" ContentType="application/vnd.ms-office.chartstyle+xml"/>
  <Override PartName="/xl/charts/colors23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27.xml" ContentType="application/vnd.ms-office.chartcolorstyle+xml"/>
  <Override PartName="/xl/charts/style28.xml" ContentType="application/vnd.ms-office.chartstyle+xml"/>
  <Override PartName="/xl/charts/style46.xml" ContentType="application/vnd.ms-office.chartstyle+xml"/>
  <Override PartName="/xl/charts/colors46.xml" ContentType="application/vnd.ms-office.chartcolorstyle+xml"/>
  <Override PartName="/xl/charts/style47.xml" ContentType="application/vnd.ms-office.chartstyle+xml"/>
  <Override PartName="/xl/charts/colors47.xml" ContentType="application/vnd.ms-office.chartcolorstyle+xml"/>
  <Override PartName="/xl/charts/style48.xml" ContentType="application/vnd.ms-office.chartstyle+xml"/>
  <Override PartName="/xl/charts/colors48.xml" ContentType="application/vnd.ms-office.chartcolorstyle+xml"/>
  <Override PartName="/xl/charts/colors45.xml" ContentType="application/vnd.ms-office.chartcolorstyle+xml"/>
  <Override PartName="/xl/charts/style45.xml" ContentType="application/vnd.ms-office.chartstyle+xml"/>
  <Override PartName="/xl/charts/style43.xml" ContentType="application/vnd.ms-office.chartstyle+xml"/>
  <Override PartName="/xl/charts/colors43.xml" ContentType="application/vnd.ms-office.chartcolorstyle+xml"/>
  <Override PartName="/xl/charts/style44.xml" ContentType="application/vnd.ms-office.chartstyle+xml"/>
  <Override PartName="/xl/charts/colors44.xml" ContentType="application/vnd.ms-office.chartcolorstyle+xml"/>
  <Override PartName="/xl/charts/style49.xml" ContentType="application/vnd.ms-office.chartstyle+xml"/>
  <Override PartName="/xl/charts/colors49.xml" ContentType="application/vnd.ms-office.chartcolorstyle+xml"/>
  <Override PartName="/xl/charts/style54.xml" ContentType="application/vnd.ms-office.chartstyle+xml"/>
  <Override PartName="/xl/charts/colors54.xml" ContentType="application/vnd.ms-office.chartcolorstyle+xml"/>
  <Override PartName="/xl/charts/style55.xml" ContentType="application/vnd.ms-office.chartstyle+xml"/>
  <Override PartName="/xl/charts/colors55.xml" ContentType="application/vnd.ms-office.chartcolorstyle+xml"/>
  <Override PartName="/xl/charts/style56.xml" ContentType="application/vnd.ms-office.chartstyle+xml"/>
  <Override PartName="/xl/charts/colors56.xml" ContentType="application/vnd.ms-office.chartcolorstyle+xml"/>
  <Override PartName="/xl/charts/colors53.xml" ContentType="application/vnd.ms-office.chartcolorstyle+xml"/>
  <Override PartName="/xl/charts/style53.xml" ContentType="application/vnd.ms-office.chartstyle+xml"/>
  <Override PartName="/xl/charts/style50.xml" ContentType="application/vnd.ms-office.chartstyle+xml"/>
  <Override PartName="/xl/charts/colors50.xml" ContentType="application/vnd.ms-office.chartcolorstyle+xml"/>
  <Override PartName="/xl/charts/style51.xml" ContentType="application/vnd.ms-office.chartstyle+xml"/>
  <Override PartName="/xl/charts/colors51.xml" ContentType="application/vnd.ms-office.chartcolorstyle+xml"/>
  <Override PartName="/xl/charts/style52.xml" ContentType="application/vnd.ms-office.chartstyle+xml"/>
  <Override PartName="/xl/charts/colors52.xml" ContentType="application/vnd.ms-office.chartcolorstyle+xml"/>
  <Override PartName="/xl/charts/style42.xml" ContentType="application/vnd.ms-office.chartstyle+xml"/>
  <Override PartName="/xl/charts/colors42.xml" ContentType="application/vnd.ms-office.chartcolorstyle+xml"/>
  <Override PartName="/xl/charts/style32.xml" ContentType="application/vnd.ms-office.chartstyle+xml"/>
  <Override PartName="/xl/charts/colors32.xml" ContentType="application/vnd.ms-office.chartcolorstyle+xml"/>
  <Override PartName="/xl/charts/style33.xml" ContentType="application/vnd.ms-office.chartstyle+xml"/>
  <Override PartName="/xl/charts/colors33.xml" ContentType="application/vnd.ms-office.chartcolorstyle+xml"/>
  <Override PartName="/xl/charts/style34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28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colors30.xml" ContentType="application/vnd.ms-office.chartcolorstyle+xml"/>
  <Override PartName="/xl/charts/style35.xml" ContentType="application/vnd.ms-office.chartstyle+xml"/>
  <Override PartName="/xl/charts/colors34.xml" ContentType="application/vnd.ms-office.chartcolorstyle+xml"/>
  <Override PartName="/xl/charts/style39.xml" ContentType="application/vnd.ms-office.chartstyle+xml"/>
  <Override PartName="/xl/charts/colors39.xml" ContentType="application/vnd.ms-office.chartcolorstyle+xml"/>
  <Override PartName="/xl/charts/colors35.xml" ContentType="application/vnd.ms-office.chartcolorstyle+xml"/>
  <Override PartName="/xl/charts/style40.xml" ContentType="application/vnd.ms-office.chartstyle+xml"/>
  <Override PartName="/xl/charts/colors40.xml" ContentType="application/vnd.ms-office.chartcolorstyle+xml"/>
  <Override PartName="/xl/charts/style41.xml" ContentType="application/vnd.ms-office.chartstyle+xml"/>
  <Override PartName="/xl/charts/colors41.xml" ContentType="application/vnd.ms-office.chartcolorstyle+xml"/>
  <Override PartName="/xl/charts/style38.xml" ContentType="application/vnd.ms-office.chartstyle+xml"/>
  <Override PartName="/xl/charts/style36.xml" ContentType="application/vnd.ms-office.chartstyle+xml"/>
  <Override PartName="/xl/charts/colors38.xml" ContentType="application/vnd.ms-office.chartcolorstyle+xml"/>
  <Override PartName="/xl/charts/colors36.xml" ContentType="application/vnd.ms-office.chartcolorstyle+xml"/>
  <Override PartName="/xl/charts/style37.xml" ContentType="application/vnd.ms-office.chartstyle+xml"/>
  <Override PartName="/xl/charts/colors3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2205" yWindow="2205" windowWidth="10575" windowHeight="7875" firstSheet="1" activeTab="6"/>
  </bookViews>
  <sheets>
    <sheet name="Gràfica 2020" sheetId="7" r:id="rId1"/>
    <sheet name="Gràffiques històric" sheetId="6" r:id="rId2"/>
    <sheet name="EvolucióGraus" sheetId="12" r:id="rId3"/>
    <sheet name="Gràfica 2021_EvolucCentres" sheetId="11" r:id="rId4"/>
    <sheet name="CONSULTA_CreCurIdiCenTitGrau" sheetId="8" r:id="rId5"/>
    <sheet name="cre_cur_idi_cen_tit_grau" sheetId="1" r:id="rId6"/>
    <sheet name="Evol centres 22" sheetId="13" r:id="rId7"/>
  </sheets>
  <definedNames>
    <definedName name="_xlnm._FilterDatabase" localSheetId="5" hidden="1">'cre_cur_idi_cen_tit_grau'!$A$1:$M$297</definedName>
  </definedNames>
  <calcPr calcId="162913"/>
  <extLst/>
</workbook>
</file>

<file path=xl/sharedStrings.xml><?xml version="1.0" encoding="utf-8"?>
<sst xmlns="http://schemas.openxmlformats.org/spreadsheetml/2006/main" count="4632" uniqueCount="202">
  <si>
    <t>CURS</t>
  </si>
  <si>
    <t>CEN</t>
  </si>
  <si>
    <t>B</t>
  </si>
  <si>
    <t>C</t>
  </si>
  <si>
    <t>D</t>
  </si>
  <si>
    <t>E</t>
  </si>
  <si>
    <t>G</t>
  </si>
  <si>
    <t>H</t>
  </si>
  <si>
    <t>J</t>
  </si>
  <si>
    <t>L</t>
  </si>
  <si>
    <t>M</t>
  </si>
  <si>
    <t>Q</t>
  </si>
  <si>
    <t>R</t>
  </si>
  <si>
    <t>S</t>
  </si>
  <si>
    <t>T</t>
  </si>
  <si>
    <t>a</t>
  </si>
  <si>
    <t>U</t>
  </si>
  <si>
    <t>p</t>
  </si>
  <si>
    <t>NOMCEN</t>
  </si>
  <si>
    <t>ETS Arquit</t>
  </si>
  <si>
    <t>Camins</t>
  </si>
  <si>
    <t>Industr.</t>
  </si>
  <si>
    <t>ETSIDiseny</t>
  </si>
  <si>
    <t>Geodesia</t>
  </si>
  <si>
    <t>Gest.Edif.</t>
  </si>
  <si>
    <t>EPS Alcoi</t>
  </si>
  <si>
    <t>Fac. BBAA</t>
  </si>
  <si>
    <t>Fac. Ade</t>
  </si>
  <si>
    <t>EPS Gandia</t>
  </si>
  <si>
    <t>ETSINF</t>
  </si>
  <si>
    <t>Agronómica</t>
  </si>
  <si>
    <t>ETS Teleco</t>
  </si>
  <si>
    <t>Teleco ADE</t>
  </si>
  <si>
    <t>Universit.</t>
  </si>
  <si>
    <t>Inf. ADE</t>
  </si>
  <si>
    <t>TIT</t>
  </si>
  <si>
    <t>NOMTIT</t>
  </si>
  <si>
    <t>Grau en Arquitectura</t>
  </si>
  <si>
    <t>Grau en Enginyeria d'Obres Públiques</t>
  </si>
  <si>
    <t>Grau en Enginyeria Civil</t>
  </si>
  <si>
    <t>Grau en Enginyeria en Tecnologies Industrials</t>
  </si>
  <si>
    <t>Grau en Enginyeria d'Organització Industrial</t>
  </si>
  <si>
    <t>Grau en Enginyeria Química</t>
  </si>
  <si>
    <t>Grau en Enginyeria en Disseny Industrial i Desenvolupament de Productes</t>
  </si>
  <si>
    <t>Grau en Enginyeria Aeroespacial</t>
  </si>
  <si>
    <t>Grau en Enginyeria Elèctrica</t>
  </si>
  <si>
    <t>Grau en Enginyeria Electrònica Industrial i Automàtica</t>
  </si>
  <si>
    <t>Grau en Enginyeria Mecànica</t>
  </si>
  <si>
    <t>Grau en Enginyeria Geomàtica i Topografia</t>
  </si>
  <si>
    <t>Grau en Arquitectura Tècnica</t>
  </si>
  <si>
    <t>Grau en Enginyeria Informàtica</t>
  </si>
  <si>
    <t>Grau en Administració i Direcció d'Empreses</t>
  </si>
  <si>
    <t>Grau en Belles Arts</t>
  </si>
  <si>
    <t>Grau en Conservació i Restauració de Béns Culturals</t>
  </si>
  <si>
    <t>Grau en Gestió i Administració Pública</t>
  </si>
  <si>
    <t>Grau en Ciències Ambientals</t>
  </si>
  <si>
    <t>Grau en Turisme</t>
  </si>
  <si>
    <t>Grau en Comunicació Audiovisual</t>
  </si>
  <si>
    <t>Grau en Enginyeria de Sistemes de Telecomunicació, So i Imatge</t>
  </si>
  <si>
    <t>Grau en Enginyeria Agroalimentària i del Medi Rural</t>
  </si>
  <si>
    <t>Grau en Enginyeria Forestal i del Medi Natural</t>
  </si>
  <si>
    <t>Grau en Biotecnologia</t>
  </si>
  <si>
    <t>Grau en Ciència i Tecnologia dels Aliments</t>
  </si>
  <si>
    <t>Grau en Enginyeria de Tecnologies i Serveis de Telecomunicació</t>
  </si>
  <si>
    <t>Grau en Enginyeria de l'Energia</t>
  </si>
  <si>
    <t>Grau en Enginyeria Biomèdica</t>
  </si>
  <si>
    <t>Grau en Enginyeria Agroalimentària i del Medi Rural (curs adaptació)</t>
  </si>
  <si>
    <t>Grau en Enginyeria Forestal i del Medi Natural (curs adaptació)</t>
  </si>
  <si>
    <t>Doble Titulació. Grau en Enginyeria de Tecnologies i Serveis de Telecomunicació i Grau en Administració i Direcció d'Empreses</t>
  </si>
  <si>
    <t>Grau en Fonaments de l'Arquitectura</t>
  </si>
  <si>
    <t>Titulació UPV</t>
  </si>
  <si>
    <t>Doble Titulació. Grau en Enginyeria Informàtica i Grau en Administració i Direcció d'Empreses</t>
  </si>
  <si>
    <t>Idiomes Transversals</t>
  </si>
  <si>
    <t>VALENCIÀ</t>
  </si>
  <si>
    <t>CASTELLÀ</t>
  </si>
  <si>
    <t>ANGLÉS</t>
  </si>
  <si>
    <t>FRANCÉS</t>
  </si>
  <si>
    <t>ITALIÀ</t>
  </si>
  <si>
    <t>ALEMANY</t>
  </si>
  <si>
    <t>INDISTINT</t>
  </si>
  <si>
    <t>TOTALS</t>
  </si>
  <si>
    <t>Curs</t>
  </si>
  <si>
    <t>Agronòmica</t>
  </si>
  <si>
    <t>Geodèsia</t>
  </si>
  <si>
    <t>TOTAL</t>
  </si>
  <si>
    <t>PERCENTATGE VAL/TOT</t>
  </si>
  <si>
    <t>Crèdits no assignats</t>
  </si>
  <si>
    <t>Grau en Disseny i Tecnologies Creatives</t>
  </si>
  <si>
    <t>Industrials</t>
  </si>
  <si>
    <t>ETS Arq.</t>
  </si>
  <si>
    <t>ETS Disseny</t>
  </si>
  <si>
    <t>Fac. ADE</t>
  </si>
  <si>
    <t>Grau en Tecnologies Interactives</t>
  </si>
  <si>
    <t>Totals</t>
  </si>
  <si>
    <t>Grau en Ciència de Dades</t>
  </si>
  <si>
    <t>Grau en Tecnologia Digital i Multimèdia</t>
  </si>
  <si>
    <t>Cen</t>
  </si>
  <si>
    <t>Centre</t>
  </si>
  <si>
    <t>Tit</t>
  </si>
  <si>
    <t>Titulació</t>
  </si>
  <si>
    <t>Valencià</t>
  </si>
  <si>
    <t>Castellà</t>
  </si>
  <si>
    <t>Anglés</t>
  </si>
  <si>
    <t>Francés</t>
  </si>
  <si>
    <t>Italià</t>
  </si>
  <si>
    <t>Alemany</t>
  </si>
  <si>
    <t>Indistint</t>
  </si>
  <si>
    <t>2019</t>
  </si>
  <si>
    <t>150</t>
  </si>
  <si>
    <t>151</t>
  </si>
  <si>
    <t>148</t>
  </si>
  <si>
    <t>149</t>
  </si>
  <si>
    <t>173</t>
  </si>
  <si>
    <t>168</t>
  </si>
  <si>
    <t>159</t>
  </si>
  <si>
    <t>162</t>
  </si>
  <si>
    <t>143</t>
  </si>
  <si>
    <t>157</t>
  </si>
  <si>
    <t>170</t>
  </si>
  <si>
    <t>166</t>
  </si>
  <si>
    <t>188</t>
  </si>
  <si>
    <t>139</t>
  </si>
  <si>
    <t>141</t>
  </si>
  <si>
    <t>152</t>
  </si>
  <si>
    <t>186</t>
  </si>
  <si>
    <t>140</t>
  </si>
  <si>
    <t>178</t>
  </si>
  <si>
    <t>190</t>
  </si>
  <si>
    <t>194</t>
  </si>
  <si>
    <t>160</t>
  </si>
  <si>
    <t>161</t>
  </si>
  <si>
    <t>163</t>
  </si>
  <si>
    <t>142</t>
  </si>
  <si>
    <t>169</t>
  </si>
  <si>
    <t>189</t>
  </si>
  <si>
    <t>156</t>
  </si>
  <si>
    <t>158</t>
  </si>
  <si>
    <t>146</t>
  </si>
  <si>
    <t>144</t>
  </si>
  <si>
    <t>145</t>
  </si>
  <si>
    <t>185</t>
  </si>
  <si>
    <t>153</t>
  </si>
  <si>
    <t>138</t>
  </si>
  <si>
    <t>175</t>
  </si>
  <si>
    <t>174</t>
  </si>
  <si>
    <t>155</t>
  </si>
  <si>
    <t>154</t>
  </si>
  <si>
    <t>187</t>
  </si>
  <si>
    <t>165</t>
  </si>
  <si>
    <t>998</t>
  </si>
  <si>
    <t>999</t>
  </si>
  <si>
    <t>2010</t>
  </si>
  <si>
    <t>147</t>
  </si>
  <si>
    <t>167</t>
  </si>
  <si>
    <t>2011</t>
  </si>
  <si>
    <t>2012</t>
  </si>
  <si>
    <t>176</t>
  </si>
  <si>
    <t>177</t>
  </si>
  <si>
    <t>2013</t>
  </si>
  <si>
    <t>2014</t>
  </si>
  <si>
    <t>179</t>
  </si>
  <si>
    <t>2015</t>
  </si>
  <si>
    <t>182</t>
  </si>
  <si>
    <t>2016</t>
  </si>
  <si>
    <t>2017</t>
  </si>
  <si>
    <t>8</t>
  </si>
  <si>
    <t>EDEM</t>
  </si>
  <si>
    <t>184</t>
  </si>
  <si>
    <t>Grau en Enginyeria i Gestió Empresarial</t>
  </si>
  <si>
    <t>2018</t>
  </si>
  <si>
    <t>Grau</t>
  </si>
  <si>
    <t xml:space="preserve">Grau en Arquitectura </t>
  </si>
  <si>
    <t>A</t>
  </si>
  <si>
    <t>P</t>
  </si>
  <si>
    <t>Consulta realitzada: 22/11/2019</t>
  </si>
  <si>
    <t>2020</t>
  </si>
  <si>
    <t>137</t>
  </si>
  <si>
    <t>Grau en Enginyeria Biomèdica (complements de formació MUEng.) Biomèdica)</t>
  </si>
  <si>
    <t>ETS INF</t>
  </si>
  <si>
    <t>?</t>
  </si>
  <si>
    <t>TOTAL2020</t>
  </si>
  <si>
    <t>TOTAL2021</t>
  </si>
  <si>
    <t>ETS. Arq</t>
  </si>
  <si>
    <t>Gest. Edif.</t>
  </si>
  <si>
    <t>2022</t>
  </si>
  <si>
    <t>211</t>
  </si>
  <si>
    <t>Grau en Gestió del Transport i la Logística</t>
  </si>
  <si>
    <t>207</t>
  </si>
  <si>
    <t>Grau en Informàtica Industrial i Robòtica</t>
  </si>
  <si>
    <t>197</t>
  </si>
  <si>
    <t>Grau en Disseny Arquitectònic d'Interiors</t>
  </si>
  <si>
    <t>205</t>
  </si>
  <si>
    <t>Grau en Enginyeria Física</t>
  </si>
  <si>
    <t>198</t>
  </si>
  <si>
    <t>Grau en Matemàtiques</t>
  </si>
  <si>
    <t>206</t>
  </si>
  <si>
    <t>199</t>
  </si>
  <si>
    <t>Grau en Enginyeria Biomèdica (complements de formació MUEng. Biomèdica)</t>
  </si>
  <si>
    <t>Ing. Edif.</t>
  </si>
  <si>
    <t xml:space="preserve">TOTAL </t>
  </si>
  <si>
    <t>nº cdt vlc</t>
  </si>
  <si>
    <t>%vlc frente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</si>
</sst>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0"/>
      <color indexed="63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4"/>
      <color rgb="FF000000" tint="0.35"/>
      <name val="Calibri"/>
      <family val="2"/>
    </font>
    <font>
      <sz val="12"/>
      <color theme="1" tint="0.35"/>
      <name val="Times New Roman"/>
      <family val="2"/>
    </font>
    <font>
      <sz val="9"/>
      <color theme="1" tint="0.35"/>
      <name val="Times New Roman"/>
      <family val="2"/>
    </font>
    <font>
      <sz val="9"/>
      <name val="Times New Roman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89F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</cellStyleXfs>
  <cellXfs count="179">
    <xf numFmtId="0" fontId="0" fillId="0" borderId="0" xfId="0"/>
    <xf numFmtId="0" fontId="2" fillId="0" borderId="0" xfId="20" applyNumberFormat="1" applyFont="1" applyFill="1" applyBorder="1" applyAlignment="1" applyProtection="1">
      <alignment horizontal="left" vertical="top" wrapText="1"/>
      <protection/>
    </xf>
    <xf numFmtId="0" fontId="3" fillId="0" borderId="0" xfId="20" applyNumberFormat="1" applyFont="1" applyFill="1" applyBorder="1" applyAlignment="1" applyProtection="1">
      <alignment horizontal="right" vertical="top" wrapText="1"/>
      <protection/>
    </xf>
    <xf numFmtId="0" fontId="3" fillId="0" borderId="0" xfId="2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/>
    <xf numFmtId="0" fontId="3" fillId="3" borderId="0" xfId="20" applyNumberFormat="1" applyFont="1" applyFill="1" applyBorder="1" applyAlignment="1" applyProtection="1">
      <alignment horizontal="right" vertical="top" wrapText="1"/>
      <protection/>
    </xf>
    <xf numFmtId="0" fontId="3" fillId="4" borderId="0" xfId="20" applyNumberFormat="1" applyFont="1" applyFill="1" applyBorder="1" applyAlignment="1" applyProtection="1">
      <alignment horizontal="right" vertical="top" wrapText="1"/>
      <protection/>
    </xf>
    <xf numFmtId="0" fontId="3" fillId="5" borderId="0" xfId="20" applyNumberFormat="1" applyFont="1" applyFill="1" applyBorder="1" applyAlignment="1" applyProtection="1">
      <alignment horizontal="right" vertical="top" wrapText="1"/>
      <protection/>
    </xf>
    <xf numFmtId="0" fontId="3" fillId="6" borderId="0" xfId="20" applyNumberFormat="1" applyFont="1" applyFill="1" applyBorder="1" applyAlignment="1" applyProtection="1">
      <alignment horizontal="right" vertical="top" wrapText="1"/>
      <protection/>
    </xf>
    <xf numFmtId="10" fontId="0" fillId="0" borderId="0" xfId="0" applyNumberFormat="1"/>
    <xf numFmtId="0" fontId="3" fillId="0" borderId="0" xfId="20" applyNumberFormat="1" applyFont="1" applyFill="1" applyBorder="1" applyAlignment="1" applyProtection="1">
      <alignment horizontal="left" vertical="top" wrapText="1"/>
      <protection/>
    </xf>
    <xf numFmtId="0" fontId="0" fillId="5" borderId="0" xfId="0" applyFill="1"/>
    <xf numFmtId="0" fontId="0" fillId="4" borderId="0" xfId="0" applyFill="1"/>
    <xf numFmtId="10" fontId="0" fillId="0" borderId="11" xfId="0" applyNumberFormat="1" applyBorder="1"/>
    <xf numFmtId="10" fontId="0" fillId="0" borderId="12" xfId="0" applyNumberFormat="1" applyBorder="1"/>
    <xf numFmtId="10" fontId="0" fillId="0" borderId="0" xfId="0" applyNumberFormat="1" applyBorder="1"/>
    <xf numFmtId="10" fontId="0" fillId="0" borderId="13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0" fontId="4" fillId="0" borderId="16" xfId="0" applyFont="1" applyBorder="1" applyAlignment="1">
      <alignment horizontal="left" vertical="center"/>
    </xf>
    <xf numFmtId="0" fontId="3" fillId="0" borderId="0" xfId="20" applyNumberFormat="1" applyFont="1" applyFill="1" applyBorder="1" applyAlignment="1" applyProtection="1">
      <alignment horizontal="right" vertical="top" wrapText="1"/>
      <protection/>
    </xf>
    <xf numFmtId="0" fontId="3" fillId="0" borderId="0" xfId="20" applyNumberFormat="1" applyFont="1" applyFill="1" applyBorder="1" applyAlignment="1" applyProtection="1">
      <alignment horizontal="left" vertical="top" wrapText="1"/>
      <protection/>
    </xf>
    <xf numFmtId="0" fontId="2" fillId="0" borderId="0" xfId="2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0" xfId="0" applyFill="1" applyBorder="1"/>
    <xf numFmtId="0" fontId="0" fillId="5" borderId="0" xfId="0" applyFill="1" applyBorder="1"/>
    <xf numFmtId="0" fontId="0" fillId="4" borderId="0" xfId="0" applyFill="1" applyBorder="1"/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165" fontId="0" fillId="0" borderId="1" xfId="20" applyNumberFormat="1" applyBorder="1">
      <alignment/>
      <protection/>
    </xf>
    <xf numFmtId="0" fontId="0" fillId="5" borderId="0" xfId="0" applyFont="1" applyFill="1"/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/>
    <xf numFmtId="0" fontId="0" fillId="8" borderId="0" xfId="0" applyFill="1"/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2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9" fillId="0" borderId="5" xfId="20" applyNumberFormat="1" applyFont="1" applyFill="1" applyBorder="1" applyAlignment="1" applyProtection="1">
      <alignment horizontal="right" vertical="center" wrapText="1"/>
      <protection/>
    </xf>
    <xf numFmtId="0" fontId="7" fillId="0" borderId="6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9" fillId="0" borderId="1" xfId="20" applyNumberFormat="1" applyFont="1" applyFill="1" applyBorder="1" applyAlignment="1" applyProtection="1">
      <alignment horizontal="right" vertical="center" wrapText="1"/>
      <protection/>
    </xf>
    <xf numFmtId="0" fontId="7" fillId="0" borderId="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7" fillId="0" borderId="26" xfId="0" applyNumberFormat="1" applyFont="1" applyBorder="1" applyAlignment="1">
      <alignment horizontal="right" vertical="center"/>
    </xf>
    <xf numFmtId="165" fontId="7" fillId="0" borderId="27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1" xfId="20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0" fontId="0" fillId="0" borderId="0" xfId="0" applyNumberFormat="1" applyAlignment="1">
      <alignment horizontal="center"/>
    </xf>
    <xf numFmtId="0" fontId="0" fillId="9" borderId="0" xfId="0" applyFont="1" applyFill="1"/>
    <xf numFmtId="0" fontId="0" fillId="9" borderId="0" xfId="0" applyFill="1" applyAlignment="1">
      <alignment horizontal="left"/>
    </xf>
    <xf numFmtId="0" fontId="0" fillId="9" borderId="0" xfId="0" applyFill="1"/>
    <xf numFmtId="10" fontId="0" fillId="9" borderId="0" xfId="0" applyNumberFormat="1" applyFill="1"/>
    <xf numFmtId="10" fontId="0" fillId="0" borderId="0" xfId="0" applyNumberFormat="1" applyFill="1"/>
    <xf numFmtId="0" fontId="0" fillId="0" borderId="0" xfId="0" applyFill="1"/>
    <xf numFmtId="0" fontId="0" fillId="10" borderId="0" xfId="0" applyFill="1"/>
    <xf numFmtId="10" fontId="0" fillId="10" borderId="0" xfId="0" applyNumberFormat="1" applyFill="1"/>
    <xf numFmtId="1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10" borderId="0" xfId="0" applyFont="1" applyFill="1" applyAlignment="1">
      <alignment vertical="top"/>
    </xf>
    <xf numFmtId="0" fontId="0" fillId="10" borderId="0" xfId="0" applyFill="1" applyAlignment="1">
      <alignment horizontal="left" vertical="top"/>
    </xf>
    <xf numFmtId="0" fontId="0" fillId="10" borderId="0" xfId="0" applyFill="1" applyAlignment="1">
      <alignment vertical="top" wrapText="1"/>
    </xf>
    <xf numFmtId="10" fontId="0" fillId="10" borderId="0" xfId="0" applyNumberFormat="1" applyFill="1" applyAlignment="1">
      <alignment vertical="top"/>
    </xf>
    <xf numFmtId="0" fontId="0" fillId="10" borderId="0" xfId="0" applyFill="1" applyAlignment="1">
      <alignment vertical="top"/>
    </xf>
    <xf numFmtId="0" fontId="0" fillId="9" borderId="0" xfId="0" applyFill="1" applyAlignment="1">
      <alignment vertical="top"/>
    </xf>
    <xf numFmtId="10" fontId="0" fillId="9" borderId="0" xfId="0" applyNumberFormat="1" applyFill="1" applyAlignment="1">
      <alignment vertical="top"/>
    </xf>
    <xf numFmtId="0" fontId="0" fillId="9" borderId="0" xfId="0" applyFont="1" applyFill="1" applyAlignment="1">
      <alignment vertical="top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vertical="top" wrapText="1"/>
    </xf>
    <xf numFmtId="10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10" fillId="0" borderId="0" xfId="20" applyNumberFormat="1" applyFont="1" applyFill="1" applyBorder="1" applyAlignment="1" applyProtection="1">
      <alignment horizontal="right" vertical="top" wrapText="1"/>
      <protection/>
    </xf>
    <xf numFmtId="0" fontId="10" fillId="0" borderId="0" xfId="2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/>
    <xf numFmtId="10" fontId="10" fillId="0" borderId="0" xfId="0" applyNumberFormat="1" applyFont="1"/>
    <xf numFmtId="10" fontId="10" fillId="0" borderId="0" xfId="0" applyNumberFormat="1" applyFont="1" applyBorder="1"/>
    <xf numFmtId="0" fontId="11" fillId="0" borderId="1" xfId="0" applyFont="1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0" fontId="0" fillId="0" borderId="1" xfId="0" applyNumberFormat="1" applyBorder="1"/>
    <xf numFmtId="165" fontId="0" fillId="0" borderId="15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/>
    <xf numFmtId="0" fontId="4" fillId="0" borderId="13" xfId="0" applyFont="1" applyBorder="1" applyAlignment="1">
      <alignment horizontal="right" vertical="center"/>
    </xf>
    <xf numFmtId="0" fontId="4" fillId="0" borderId="1" xfId="0" applyFont="1" applyFill="1" applyBorder="1"/>
    <xf numFmtId="165" fontId="10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0" fontId="10" fillId="0" borderId="1" xfId="2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/>
    <xf numFmtId="164" fontId="3" fillId="0" borderId="1" xfId="2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9" fontId="0" fillId="2" borderId="0" xfId="0" applyNumberFormat="1" applyFont="1" applyFill="1"/>
    <xf numFmtId="164" fontId="0" fillId="2" borderId="0" xfId="0" applyNumberFormat="1" applyFill="1"/>
    <xf numFmtId="9" fontId="0" fillId="2" borderId="0" xfId="0" applyNumberFormat="1" applyFill="1"/>
    <xf numFmtId="10" fontId="0" fillId="0" borderId="0" xfId="20" applyNumberFormat="1">
      <alignment/>
      <protection/>
    </xf>
    <xf numFmtId="10" fontId="0" fillId="0" borderId="0" xfId="0" applyNumberFormat="1" applyFont="1"/>
    <xf numFmtId="0" fontId="6" fillId="0" borderId="30" xfId="0" applyFont="1" applyFill="1" applyBorder="1" applyAlignment="1">
      <alignment horizontal="right" vertical="center"/>
    </xf>
    <xf numFmtId="0" fontId="1" fillId="2" borderId="0" xfId="21"/>
    <xf numFmtId="10" fontId="1" fillId="2" borderId="0" xfId="21" applyNumberFormat="1"/>
    <xf numFmtId="0" fontId="1" fillId="2" borderId="0" xfId="21" applyAlignment="1">
      <alignment horizontal="left"/>
    </xf>
    <xf numFmtId="0" fontId="1" fillId="2" borderId="0" xfId="2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tge" xfId="20"/>
    <cellStyle name="20% - Èmfasi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Oferta de docència en valencià 2020 (% crèdits)</a:t>
            </a:r>
          </a:p>
        </c:rich>
      </c:tx>
      <c:layout>
        <c:manualLayout>
          <c:xMode val="edge"/>
          <c:yMode val="edge"/>
          <c:x val="0.193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75"/>
          <c:y val="0.08175"/>
          <c:w val="0.80925"/>
          <c:h val="0.790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673038d0-f27f-4a3c-be84-158d44bc62ea}" type="VALUE"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[VALOR]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7dbc3a-4b49-48d2-9ef8-acf3cef78457}" type="VALUE">
                      <a:rPr lang="en-US"/>
                      <a:t>[VALOR]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ab394e-7e60-4840-a2fa-2a2f8ca598fc}" type="VALUE">
                      <a:rPr lang="en-US"/>
                      <a:t>[VALOR]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'Gràfica 2020'!$A$20:$A$32</c:f>
              <c:strCache/>
            </c:strRef>
          </c:cat>
          <c:val>
            <c:numRef>
              <c:f>'Gràfica 2020'!$L$20:$L$32</c:f>
              <c:numCache/>
            </c:numRef>
          </c:val>
        </c:ser>
        <c:overlap val="100"/>
        <c:axId val="13648048"/>
        <c:axId val="60249073"/>
      </c:barChart>
      <c:catAx>
        <c:axId val="136480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0249073"/>
        <c:crosses val="autoZero"/>
        <c:auto val="1"/>
        <c:lblOffset val="100"/>
        <c:noMultiLvlLbl val="0"/>
      </c:catAx>
      <c:valAx>
        <c:axId val="60249073"/>
        <c:scaling>
          <c:orientation val="minMax"/>
        </c:scaling>
        <c:axPos val="l"/>
        <c:majorGridlines/>
        <c:delete val="0"/>
        <c:numFmt formatCode="0.0%" sourceLinked="1"/>
        <c:majorTickMark val="out"/>
        <c:minorTickMark val="none"/>
        <c:tickLblPos val="nextTo"/>
        <c:crossAx val="1364804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Facultat ADE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2020'!$B$28:$J$28</c:f>
              <c:numCache/>
            </c:numRef>
          </c:val>
          <c:smooth val="0"/>
        </c:ser>
        <c:axId val="58488062"/>
        <c:axId val="18432199"/>
      </c:lineChart>
      <c:catAx>
        <c:axId val="58488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432199"/>
        <c:crosses val="autoZero"/>
        <c:auto val="1"/>
        <c:lblOffset val="100"/>
        <c:noMultiLvlLbl val="0"/>
      </c:catAx>
      <c:valAx>
        <c:axId val="1843219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48806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EPS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Gandia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08"/>
                  <c:y val="-0.03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2020'!$B$29:$J$29</c:f>
              <c:numCache/>
            </c:numRef>
          </c:val>
          <c:smooth val="0"/>
        </c:ser>
        <c:axId val="64771724"/>
        <c:axId val="66440669"/>
      </c:lineChart>
      <c:catAx>
        <c:axId val="64771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440669"/>
        <c:crosses val="autoZero"/>
        <c:auto val="1"/>
        <c:lblOffset val="100"/>
        <c:noMultiLvlLbl val="0"/>
      </c:catAx>
      <c:valAx>
        <c:axId val="664406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7717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ETSINF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2020'!$B$30:$J$30</c:f>
              <c:numCache/>
            </c:numRef>
          </c:val>
          <c:smooth val="0"/>
        </c:ser>
        <c:axId val="47731210"/>
        <c:axId val="42027811"/>
      </c:lineChart>
      <c:catAx>
        <c:axId val="47731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027811"/>
        <c:crosses val="autoZero"/>
        <c:auto val="1"/>
        <c:lblOffset val="100"/>
        <c:noMultiLvlLbl val="0"/>
      </c:catAx>
      <c:valAx>
        <c:axId val="420278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7312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Agronòmica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2020'!$B$31:$J$31</c:f>
              <c:numCache/>
            </c:numRef>
          </c:val>
          <c:smooth val="0"/>
        </c:ser>
        <c:axId val="10846968"/>
        <c:axId val="46126617"/>
      </c:lineChart>
      <c:catAx>
        <c:axId val="10846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126617"/>
        <c:crosses val="autoZero"/>
        <c:auto val="1"/>
        <c:lblOffset val="100"/>
        <c:noMultiLvlLbl val="0"/>
      </c:catAx>
      <c:valAx>
        <c:axId val="461266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8469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ETS Teleco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2020'!$B$32:$J$32</c:f>
              <c:numCache/>
            </c:numRef>
          </c:val>
          <c:smooth val="0"/>
        </c:ser>
        <c:axId val="62603478"/>
        <c:axId val="3561535"/>
      </c:lineChart>
      <c:catAx>
        <c:axId val="62603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61535"/>
        <c:crosses val="autoZero"/>
        <c:auto val="1"/>
        <c:lblOffset val="100"/>
        <c:noMultiLvlLbl val="0"/>
      </c:catAx>
      <c:valAx>
        <c:axId val="356153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6034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Oferta de docència en valencià per centres 2010-2019</a:t>
            </a:r>
            <a:r>
              <a:rPr lang="en-US" cap="none" u="none" baseline="0"/>
              <a:t>
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'Gràffiques històric'!$B$15</c:f>
              <c:strCache>
                <c:ptCount val="1"/>
                <c:pt idx="0">
                  <c:v>ETS Arq.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històric'!$B$16:$B$25</c:f>
              <c:numCache/>
            </c:numRef>
          </c:val>
          <c:smooth val="0"/>
        </c:ser>
        <c:ser>
          <c:idx val="1"/>
          <c:order val="1"/>
          <c:tx>
            <c:strRef>
              <c:f>'Gràffiques històric'!$C$15</c:f>
              <c:strCache>
                <c:ptCount val="1"/>
                <c:pt idx="0">
                  <c:v>Camins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històric'!$C$16:$C$25</c:f>
              <c:numCache/>
            </c:numRef>
          </c:val>
          <c:smooth val="0"/>
        </c:ser>
        <c:ser>
          <c:idx val="2"/>
          <c:order val="2"/>
          <c:tx>
            <c:strRef>
              <c:f>'Gràffiques històric'!$D$15</c:f>
              <c:strCache>
                <c:ptCount val="1"/>
                <c:pt idx="0">
                  <c:v>Industrials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històric'!$D$16:$D$25</c:f>
              <c:numCache/>
            </c:numRef>
          </c:val>
          <c:smooth val="0"/>
        </c:ser>
        <c:ser>
          <c:idx val="3"/>
          <c:order val="3"/>
          <c:tx>
            <c:strRef>
              <c:f>'Gràffiques històric'!$E$15</c:f>
              <c:strCache>
                <c:ptCount val="1"/>
                <c:pt idx="0">
                  <c:v>ETS Disseny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històric'!$E$16:$E$25</c:f>
              <c:numCache/>
            </c:numRef>
          </c:val>
          <c:smooth val="0"/>
        </c:ser>
        <c:ser>
          <c:idx val="4"/>
          <c:order val="4"/>
          <c:tx>
            <c:strRef>
              <c:f>'Gràffiques històric'!$F$15</c:f>
              <c:strCache>
                <c:ptCount val="1"/>
                <c:pt idx="0">
                  <c:v>Geodèsia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històric'!$F$16:$F$25</c:f>
              <c:numCache/>
            </c:numRef>
          </c:val>
          <c:smooth val="0"/>
        </c:ser>
        <c:ser>
          <c:idx val="5"/>
          <c:order val="5"/>
          <c:tx>
            <c:strRef>
              <c:f>'Gràffiques històric'!$G$15</c:f>
              <c:strCache>
                <c:ptCount val="1"/>
                <c:pt idx="0">
                  <c:v>Gest.Edif.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històric'!$G$16:$G$25</c:f>
              <c:numCache/>
            </c:numRef>
          </c:val>
          <c:smooth val="0"/>
        </c:ser>
        <c:ser>
          <c:idx val="6"/>
          <c:order val="6"/>
          <c:tx>
            <c:strRef>
              <c:f>'Gràffiques històric'!$H$15</c:f>
              <c:strCache>
                <c:ptCount val="1"/>
                <c:pt idx="0">
                  <c:v>EPS Alcoi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històric'!$H$16:$H$25</c:f>
              <c:numCache/>
            </c:numRef>
          </c:val>
          <c:smooth val="0"/>
        </c:ser>
        <c:ser>
          <c:idx val="7"/>
          <c:order val="7"/>
          <c:tx>
            <c:strRef>
              <c:f>'Gràffiques històric'!$I$15</c:f>
              <c:strCache>
                <c:ptCount val="1"/>
                <c:pt idx="0">
                  <c:v>Fac. BBAA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històric'!$I$16:$I$25</c:f>
              <c:numCache/>
            </c:numRef>
          </c:val>
          <c:smooth val="0"/>
        </c:ser>
        <c:ser>
          <c:idx val="8"/>
          <c:order val="8"/>
          <c:tx>
            <c:strRef>
              <c:f>'Gràffiques històric'!$J$15</c:f>
              <c:strCache>
                <c:ptCount val="1"/>
                <c:pt idx="0">
                  <c:v>Fac. 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històric'!$J$16:$J$25</c:f>
              <c:numCache/>
            </c:numRef>
          </c:val>
          <c:smooth val="0"/>
        </c:ser>
        <c:ser>
          <c:idx val="9"/>
          <c:order val="9"/>
          <c:tx>
            <c:strRef>
              <c:f>'Gràffiques històric'!$K$15</c:f>
              <c:strCache>
                <c:ptCount val="1"/>
                <c:pt idx="0">
                  <c:v>EPS Gandia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històric'!$K$16:$K$25</c:f>
              <c:numCache/>
            </c:numRef>
          </c:val>
          <c:smooth val="0"/>
        </c:ser>
        <c:ser>
          <c:idx val="10"/>
          <c:order val="10"/>
          <c:tx>
            <c:strRef>
              <c:f>'Gràffiques històric'!$L$15</c:f>
              <c:strCache>
                <c:ptCount val="1"/>
                <c:pt idx="0">
                  <c:v>ETS INF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històric'!$L$16:$L$25</c:f>
              <c:numCache/>
            </c:numRef>
          </c:val>
          <c:smooth val="0"/>
        </c:ser>
        <c:ser>
          <c:idx val="11"/>
          <c:order val="11"/>
          <c:tx>
            <c:strRef>
              <c:f>'Gràffiques històric'!$M$15</c:f>
              <c:strCache>
                <c:ptCount val="1"/>
                <c:pt idx="0">
                  <c:v>Agronòmica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històric'!$M$16:$M$25</c:f>
              <c:numCache/>
            </c:numRef>
          </c:val>
          <c:smooth val="0"/>
        </c:ser>
        <c:ser>
          <c:idx val="12"/>
          <c:order val="12"/>
          <c:tx>
            <c:strRef>
              <c:f>'Gràffiques històric'!$N$15</c:f>
              <c:strCache>
                <c:ptCount val="1"/>
                <c:pt idx="0">
                  <c:v>ETS Teleco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històric'!$N$16:$N$25</c:f>
              <c:numCache/>
            </c:numRef>
          </c:val>
          <c:smooth val="0"/>
        </c:ser>
        <c:ser>
          <c:idx val="13"/>
          <c:order val="13"/>
          <c:tx>
            <c:strRef>
              <c:f>'Gràffiques històric'!$O$14</c:f>
              <c:strCache>
                <c:ptCount val="1"/>
                <c:pt idx="0">
                  <c:v>Inf. 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històric'!$O$15:$O$20</c:f>
            </c:numRef>
          </c:val>
          <c:smooth val="0"/>
        </c:ser>
        <c:ser>
          <c:idx val="14"/>
          <c:order val="14"/>
          <c:tx>
            <c:strRef>
              <c:f>'Gràffiques històric'!$P$14</c:f>
              <c:strCache>
                <c:ptCount val="1"/>
                <c:pt idx="0">
                  <c:v>Teleco 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històric'!$P$15:$P$20</c:f>
            </c:numRef>
          </c:val>
          <c:smooth val="0"/>
        </c:ser>
        <c:ser>
          <c:idx val="15"/>
          <c:order val="15"/>
          <c:tx>
            <c:strRef>
              <c:f>'Gràffiques històric'!$Q$14</c:f>
              <c:strCache>
                <c:ptCount val="1"/>
                <c:pt idx="0">
                  <c:v>Crèdits no assignats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'Gràffiques històric'!$A$16:$A$25</c:f>
              <c:numCache/>
            </c:numRef>
          </c:cat>
          <c:val>
            <c:numRef>
              <c:f>'Gràffiques històric'!$Q$15:$Q$20</c:f>
            </c:numRef>
          </c:val>
          <c:smooth val="0"/>
        </c:ser>
        <c:marker val="1"/>
        <c:axId val="36175652"/>
        <c:axId val="42460949"/>
      </c:lineChart>
      <c:catAx>
        <c:axId val="36175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460949"/>
        <c:crosses val="autoZero"/>
        <c:auto val="1"/>
        <c:lblOffset val="100"/>
        <c:noMultiLvlLbl val="0"/>
      </c:catAx>
      <c:valAx>
        <c:axId val="42460949"/>
        <c:scaling>
          <c:orientation val="minMax"/>
        </c:scaling>
        <c:axPos val="l"/>
        <c:majorGridlines/>
        <c:delete val="0"/>
        <c:numFmt formatCode="0.0%" sourceLinked="1"/>
        <c:majorTickMark val="none"/>
        <c:minorTickMark val="none"/>
        <c:tickLblPos val="nextTo"/>
        <c:crossAx val="361756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150- Grau en Biotecnologia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</c:f>
              <c:strCache>
                <c:ptCount val="1"/>
                <c:pt idx="0">
                  <c:v>Grau en Biotecnologia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EvolucióGraus!$E$2:$N$2</c:f>
              <c:numCache/>
            </c:numRef>
          </c:val>
          <c:smooth val="0"/>
        </c:ser>
        <c:marker val="1"/>
        <c:axId val="23407970"/>
        <c:axId val="7742491"/>
      </c:lineChart>
      <c:catAx>
        <c:axId val="23407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742491"/>
        <c:crosses val="autoZero"/>
        <c:auto val="1"/>
        <c:lblOffset val="100"/>
        <c:noMultiLvlLbl val="0"/>
      </c:catAx>
      <c:valAx>
        <c:axId val="774249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4079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151- Grau en Ciència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i Tecnologia dels Aliments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</c:f>
              <c:strCache>
                <c:ptCount val="1"/>
                <c:pt idx="0">
                  <c:v>Grau en Ciència i Tecnologia dels Aliments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EvolucióGraus!$E$3:$N$3</c:f>
              <c:numCache/>
            </c:numRef>
          </c:val>
          <c:smooth val="0"/>
        </c:ser>
        <c:marker val="1"/>
        <c:axId val="23205648"/>
        <c:axId val="1875153"/>
      </c:lineChart>
      <c:catAx>
        <c:axId val="23205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75153"/>
        <c:crosses val="autoZero"/>
        <c:auto val="1"/>
        <c:lblOffset val="100"/>
        <c:noMultiLvlLbl val="0"/>
      </c:catAx>
      <c:valAx>
        <c:axId val="187515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2056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148- Grau en Enginyeria Agroalimentària i del Medi Rural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EvolucióGraus!$D$4</c:f>
              <c:strCache>
                <c:ptCount val="1"/>
                <c:pt idx="0">
                  <c:v>Grau en Enginyeria Agroalimentària i del Medi Rural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EvolucióGraus!$E$4:$N$4</c:f>
              <c:numCache/>
            </c:numRef>
          </c:val>
          <c:smooth val="0"/>
        </c:ser>
        <c:marker val="1"/>
        <c:axId val="54379438"/>
        <c:axId val="33499831"/>
      </c:lineChart>
      <c:catAx>
        <c:axId val="54379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499831"/>
        <c:crosses val="autoZero"/>
        <c:auto val="1"/>
        <c:lblOffset val="100"/>
        <c:noMultiLvlLbl val="0"/>
      </c:catAx>
      <c:valAx>
        <c:axId val="3349983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37943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149- Grau en Enginyeria Forestal i del Medi Rural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EvolucióGraus!$D$6</c:f>
              <c:strCache>
                <c:ptCount val="1"/>
                <c:pt idx="0">
                  <c:v>Grau en Enginyeria Forestal i del Medi Natural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EvolucióGraus!$E$6:$N$6</c:f>
              <c:numCache/>
            </c:numRef>
          </c:val>
          <c:smooth val="0"/>
        </c:ser>
        <c:marker val="1"/>
        <c:axId val="31971004"/>
        <c:axId val="54743885"/>
      </c:lineChart>
      <c:catAx>
        <c:axId val="31971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743885"/>
        <c:crosses val="autoZero"/>
        <c:auto val="1"/>
        <c:lblOffset val="100"/>
        <c:noMultiLvlLbl val="0"/>
      </c:catAx>
      <c:valAx>
        <c:axId val="5474388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9710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ETS Arquitectura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2020'!$B$20:$J$20</c:f>
              <c:numCache/>
            </c:numRef>
          </c:val>
          <c:smooth val="0"/>
        </c:ser>
        <c:axId val="2392654"/>
        <c:axId val="2278103"/>
      </c:lineChart>
      <c:catAx>
        <c:axId val="2392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78103"/>
        <c:crosses val="autoZero"/>
        <c:auto val="1"/>
        <c:lblOffset val="100"/>
        <c:noMultiLvlLbl val="0"/>
      </c:catAx>
      <c:valAx>
        <c:axId val="22781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9265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173- Grau en Enginyeria Civil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EvolucióGraus!$D$8</c:f>
              <c:strCache>
                <c:ptCount val="1"/>
                <c:pt idx="0">
                  <c:v>Grau en Enginyeria Civil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EvolucióGraus!$E$8:$N$8</c:f>
              <c:numCache/>
            </c:numRef>
          </c:val>
          <c:smooth val="0"/>
        </c:ser>
        <c:marker val="1"/>
        <c:axId val="44068794"/>
        <c:axId val="2926611"/>
      </c:lineChart>
      <c:catAx>
        <c:axId val="44068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26611"/>
        <c:crosses val="autoZero"/>
        <c:auto val="1"/>
        <c:lblOffset val="100"/>
        <c:noMultiLvlLbl val="0"/>
      </c:catAx>
      <c:valAx>
        <c:axId val="29266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06879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168- Grau en Enginyeria d'Obres Públiques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EvolucióGraus!$D$9</c:f>
              <c:strCache>
                <c:ptCount val="1"/>
                <c:pt idx="0">
                  <c:v>Grau en Enginyeria d'Obres Públiques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EvolucióGraus!$E$9:$N$9</c:f>
              <c:numCache/>
            </c:numRef>
          </c:val>
          <c:smooth val="0"/>
        </c:ser>
        <c:marker val="1"/>
        <c:axId val="17762856"/>
        <c:axId val="45360777"/>
      </c:lineChart>
      <c:catAx>
        <c:axId val="17762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360777"/>
        <c:crosses val="autoZero"/>
        <c:auto val="1"/>
        <c:lblOffset val="100"/>
        <c:noMultiLvlLbl val="0"/>
      </c:catAx>
      <c:valAx>
        <c:axId val="4536077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7628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159- Grau en Administració i Direcció d'Empreses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EvolucióGraus!$D$11</c:f>
              <c:strCache>
                <c:ptCount val="1"/>
                <c:pt idx="0">
                  <c:v>Grau en Administració i Direcció d'Empreses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EvolucióGraus!$E$11:$N$11</c:f>
              <c:numCache/>
            </c:numRef>
          </c:val>
          <c:smooth val="0"/>
        </c:ser>
        <c:marker val="1"/>
        <c:axId val="40394118"/>
        <c:axId val="30578735"/>
      </c:lineChart>
      <c:catAx>
        <c:axId val="40394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578735"/>
        <c:crosses val="autoZero"/>
        <c:auto val="1"/>
        <c:lblOffset val="100"/>
        <c:noMultiLvlLbl val="0"/>
      </c:catAx>
      <c:valAx>
        <c:axId val="3057873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3941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162- Grau en Enginyeria Elèctrica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EvolucióGraus!$D$12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EvolucióGraus!$E$12:$N$12</c:f>
              <c:numCache/>
            </c:numRef>
          </c:val>
          <c:smooth val="0"/>
        </c:ser>
        <c:marker val="1"/>
        <c:axId val="14368084"/>
        <c:axId val="14021253"/>
      </c:lineChart>
      <c:catAx>
        <c:axId val="14368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021253"/>
        <c:crosses val="autoZero"/>
        <c:auto val="1"/>
        <c:lblOffset val="100"/>
        <c:noMultiLvlLbl val="0"/>
      </c:catAx>
      <c:valAx>
        <c:axId val="1402125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3680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143- Grau en Enginyeria en Disseny Industrial i Desenvolupament de Productes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EvolucióGraus!$D$13</c:f>
              <c:strCache>
                <c:ptCount val="1"/>
                <c:pt idx="0">
                  <c:v>Grau en Enginyeria en Disseny Industrial i Desenvolupament de Productes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EvolucióGraus!$E$13:$N$13</c:f>
              <c:numCache/>
            </c:numRef>
          </c:val>
          <c:smooth val="0"/>
        </c:ser>
        <c:marker val="1"/>
        <c:axId val="3963154"/>
        <c:axId val="47822603"/>
      </c:lineChart>
      <c:catAx>
        <c:axId val="3963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822603"/>
        <c:crosses val="autoZero"/>
        <c:auto val="1"/>
        <c:lblOffset val="100"/>
        <c:noMultiLvlLbl val="0"/>
      </c:catAx>
      <c:valAx>
        <c:axId val="478226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6315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157- Grau en Enginyeria Informàtica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EvolucióGraus!$D$14</c:f>
              <c:strCache>
                <c:ptCount val="1"/>
                <c:pt idx="0">
                  <c:v>Grau en Enginyeria Informàtica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EvolucióGraus!$E$14:$N$14</c:f>
              <c:numCache/>
            </c:numRef>
          </c:val>
          <c:smooth val="0"/>
        </c:ser>
        <c:marker val="1"/>
        <c:axId val="44678208"/>
        <c:axId val="20599617"/>
      </c:lineChart>
      <c:catAx>
        <c:axId val="4467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599617"/>
        <c:crosses val="autoZero"/>
        <c:auto val="1"/>
        <c:lblOffset val="100"/>
        <c:noMultiLvlLbl val="0"/>
      </c:catAx>
      <c:valAx>
        <c:axId val="205996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67820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170- Grau en Enginyeria Mecànica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EvolucióGraus!$D$15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EvolucióGraus!$E$15:$N$15</c:f>
              <c:numCache/>
            </c:numRef>
          </c:val>
          <c:smooth val="0"/>
        </c:ser>
        <c:marker val="1"/>
        <c:axId val="60517982"/>
        <c:axId val="10191015"/>
      </c:lineChart>
      <c:catAx>
        <c:axId val="60517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191015"/>
        <c:crosses val="autoZero"/>
        <c:auto val="1"/>
        <c:lblOffset val="100"/>
        <c:noMultiLvlLbl val="0"/>
      </c:catAx>
      <c:valAx>
        <c:axId val="1019101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51798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166- Grau en Enginyeria Química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EvolucióGraus!$D$16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EvolucióGraus!$E$16:$N$16</c:f>
              <c:numCache/>
            </c:numRef>
          </c:val>
          <c:smooth val="0"/>
        </c:ser>
        <c:marker val="1"/>
        <c:axId val="27103980"/>
        <c:axId val="47817917"/>
      </c:lineChart>
      <c:catAx>
        <c:axId val="27103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817917"/>
        <c:crosses val="autoZero"/>
        <c:auto val="1"/>
        <c:lblOffset val="100"/>
        <c:noMultiLvlLbl val="0"/>
      </c:catAx>
      <c:valAx>
        <c:axId val="478179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1039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139- Grau en Ciències Ambientals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EvolucióGraus!$D$18</c:f>
              <c:strCache>
                <c:ptCount val="1"/>
                <c:pt idx="0">
                  <c:v>Grau en Ciències Ambientals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EvolucióGraus!$E$18:$N$18</c:f>
              <c:numCache/>
            </c:numRef>
          </c:val>
          <c:smooth val="0"/>
        </c:ser>
        <c:marker val="1"/>
        <c:axId val="44542314"/>
        <c:axId val="16658691"/>
      </c:lineChart>
      <c:catAx>
        <c:axId val="44542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658691"/>
        <c:crosses val="autoZero"/>
        <c:auto val="1"/>
        <c:lblOffset val="100"/>
        <c:noMultiLvlLbl val="0"/>
      </c:catAx>
      <c:valAx>
        <c:axId val="1665869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54231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141- Grau en Comunicació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Audiovisual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EvolucióGraus!$D$19</c:f>
              <c:strCache>
                <c:ptCount val="1"/>
                <c:pt idx="0">
                  <c:v>Grau en Comunicació Audiovisual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EvolucióGraus!$E$19:$N$19</c:f>
              <c:numCache/>
            </c:numRef>
          </c:val>
          <c:smooth val="0"/>
        </c:ser>
        <c:marker val="1"/>
        <c:axId val="13339992"/>
        <c:axId val="51315449"/>
      </c:lineChart>
      <c:catAx>
        <c:axId val="13339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315449"/>
        <c:crosses val="autoZero"/>
        <c:auto val="1"/>
        <c:lblOffset val="100"/>
        <c:noMultiLvlLbl val="0"/>
      </c:catAx>
      <c:valAx>
        <c:axId val="5131544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3399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Camins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2020'!$B$21:$J$21</c:f>
              <c:numCache/>
            </c:numRef>
          </c:val>
          <c:smooth val="0"/>
        </c:ser>
        <c:axId val="66064988"/>
        <c:axId val="36836461"/>
      </c:lineChart>
      <c:catAx>
        <c:axId val="66064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836461"/>
        <c:crosses val="autoZero"/>
        <c:auto val="1"/>
        <c:lblOffset val="100"/>
        <c:noMultiLvlLbl val="0"/>
      </c:catAx>
      <c:valAx>
        <c:axId val="3683646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06498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152- 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de Sistemes de Telecomunicació, Só i Imatge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EvolucióGraus!$D$20</c:f>
              <c:strCache>
                <c:ptCount val="1"/>
                <c:pt idx="0">
                  <c:v>Grau en Enginyeria de Sistemes de Telecomunicació, So i Imatge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EvolucióGraus!$E$20:$N$20</c:f>
              <c:numCache/>
            </c:numRef>
          </c:val>
          <c:smooth val="0"/>
        </c:ser>
        <c:marker val="1"/>
        <c:axId val="11753014"/>
        <c:axId val="5293087"/>
      </c:lineChart>
      <c:catAx>
        <c:axId val="11753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93087"/>
        <c:crosses val="autoZero"/>
        <c:auto val="1"/>
        <c:lblOffset val="100"/>
        <c:noMultiLvlLbl val="0"/>
      </c:catAx>
      <c:valAx>
        <c:axId val="529308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75301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186- Grau en Tecnologies Interactives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EvolucióGraus!$D$21</c:f>
              <c:strCache>
                <c:ptCount val="1"/>
                <c:pt idx="0">
                  <c:v>Grau en Tecnologies Interactives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EvolucióGraus!$L$1:$N$1</c:f>
              <c:numCache/>
            </c:numRef>
          </c:cat>
          <c:val>
            <c:numRef>
              <c:f>EvolucióGraus!$L$21:$N$21</c:f>
              <c:numCache/>
            </c:numRef>
          </c:val>
          <c:smooth val="0"/>
        </c:ser>
        <c:marker val="1"/>
        <c:axId val="19281796"/>
        <c:axId val="22301173"/>
      </c:lineChart>
      <c:catAx>
        <c:axId val="19281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301173"/>
        <c:crosses val="autoZero"/>
        <c:auto val="1"/>
        <c:lblOffset val="100"/>
        <c:noMultiLvlLbl val="0"/>
      </c:catAx>
      <c:valAx>
        <c:axId val="223011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2817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140- Grau en Turisme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EvolucióGraus!$D$22</c:f>
              <c:strCache>
                <c:ptCount val="1"/>
                <c:pt idx="0">
                  <c:v>Grau en Turisme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EvolucióGraus!$E$22:$N$22</c:f>
              <c:numCache/>
            </c:numRef>
          </c:val>
          <c:smooth val="0"/>
        </c:ser>
        <c:marker val="1"/>
        <c:axId val="42754242"/>
        <c:axId val="31913467"/>
      </c:lineChart>
      <c:catAx>
        <c:axId val="42754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913467"/>
        <c:crosses val="autoZero"/>
        <c:auto val="1"/>
        <c:lblOffset val="100"/>
        <c:noMultiLvlLbl val="0"/>
      </c:catAx>
      <c:valAx>
        <c:axId val="3191346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7542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147- Grau en Arquitectura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EvolucióGraus!$D$23</c:f>
              <c:strCache>
                <c:ptCount val="1"/>
                <c:pt idx="0">
                  <c:v>Grau en Arquitectura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EvolucióGraus!$E$23:$L$23</c:f>
              <c:numCache/>
            </c:numRef>
          </c:val>
          <c:smooth val="0"/>
        </c:ser>
        <c:marker val="1"/>
        <c:axId val="53075312"/>
        <c:axId val="62789041"/>
      </c:lineChart>
      <c:catAx>
        <c:axId val="5307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789041"/>
        <c:crosses val="autoZero"/>
        <c:auto val="1"/>
        <c:lblOffset val="100"/>
        <c:noMultiLvlLbl val="0"/>
      </c:catAx>
      <c:valAx>
        <c:axId val="627890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0753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178- Grau en Fonaments de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l'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Arquitectura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EvolucióGraus!$D$24</c:f>
              <c:strCache>
                <c:ptCount val="1"/>
                <c:pt idx="0">
                  <c:v>Grau en Fonaments de l'Arquitectura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EvolucióGraus!$I$1:$N$1</c:f>
              <c:numCache/>
            </c:numRef>
          </c:cat>
          <c:val>
            <c:numRef>
              <c:f>EvolucióGraus!$I$24:$N$24</c:f>
              <c:numCache/>
            </c:numRef>
          </c:val>
          <c:smooth val="0"/>
        </c:ser>
        <c:marker val="1"/>
        <c:axId val="8942862"/>
        <c:axId val="58016407"/>
      </c:lineChart>
      <c:catAx>
        <c:axId val="8942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016407"/>
        <c:crosses val="autoZero"/>
        <c:auto val="1"/>
        <c:lblOffset val="100"/>
        <c:noMultiLvlLbl val="0"/>
      </c:catAx>
      <c:valAx>
        <c:axId val="580164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94286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167- 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de Tecnologies i Serveis de Telecomunicació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EvolucióGraus!$D$25</c:f>
              <c:strCache>
                <c:ptCount val="1"/>
                <c:pt idx="0">
                  <c:v>Grau en Enginyeria de Tecnologies i Serveis de Telecomunicació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EvolucióGraus!$E$25:$M$25</c:f>
              <c:numCache/>
            </c:numRef>
          </c:val>
          <c:smooth val="0"/>
        </c:ser>
        <c:marker val="1"/>
        <c:axId val="4754204"/>
        <c:axId val="3654189"/>
      </c:lineChart>
      <c:catAx>
        <c:axId val="4754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54189"/>
        <c:crosses val="autoZero"/>
        <c:auto val="1"/>
        <c:lblOffset val="100"/>
        <c:noMultiLvlLbl val="0"/>
      </c:catAx>
      <c:valAx>
        <c:axId val="365418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542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190- 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de Tecnologies i Serveis de Telecomunicació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EvolucióGraus!$D$26</c:f>
              <c:strCache>
                <c:ptCount val="1"/>
                <c:pt idx="0">
                  <c:v>Grau en Enginyeria de Tecnologies i Serveis de Telecomunicació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EvolucióGraus!$M$1:$N$1</c:f>
              <c:numCache/>
            </c:numRef>
          </c:cat>
          <c:val>
            <c:numRef>
              <c:f>EvolucióGraus!$M$26:$N$26</c:f>
              <c:numCache/>
            </c:numRef>
          </c:val>
          <c:smooth val="0"/>
        </c:ser>
        <c:marker val="1"/>
        <c:axId val="38862618"/>
        <c:axId val="53274099"/>
      </c:lineChart>
      <c:catAx>
        <c:axId val="38862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274099"/>
        <c:crosses val="autoZero"/>
        <c:auto val="1"/>
        <c:lblOffset val="100"/>
        <c:noMultiLvlLbl val="0"/>
      </c:catAx>
      <c:valAx>
        <c:axId val="5327409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8626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160- 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Aeroespacial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EvolucióGraus!$D$28</c:f>
              <c:strCache>
                <c:ptCount val="1"/>
                <c:pt idx="0">
                  <c:v>Grau en Enginyeria Aeroespacial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EvolucióGraus!$E$28:$N$28</c:f>
              <c:numCache/>
            </c:numRef>
          </c:val>
          <c:smooth val="0"/>
        </c:ser>
        <c:marker val="1"/>
        <c:axId val="1445000"/>
        <c:axId val="41905001"/>
      </c:lineChart>
      <c:catAx>
        <c:axId val="1445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905001"/>
        <c:crosses val="autoZero"/>
        <c:auto val="1"/>
        <c:lblOffset val="100"/>
        <c:noMultiLvlLbl val="0"/>
      </c:catAx>
      <c:valAx>
        <c:axId val="419050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4500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161- 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Elèctrica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EvolucióGraus!$D$29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EvolucióGraus!$E$29:$N$29</c:f>
              <c:numCache/>
            </c:numRef>
          </c:val>
          <c:smooth val="0"/>
        </c:ser>
        <c:marker val="1"/>
        <c:axId val="7285478"/>
        <c:axId val="9952271"/>
      </c:lineChart>
      <c:catAx>
        <c:axId val="728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952271"/>
        <c:crosses val="autoZero"/>
        <c:auto val="1"/>
        <c:lblOffset val="100"/>
        <c:noMultiLvlLbl val="0"/>
      </c:catAx>
      <c:valAx>
        <c:axId val="995227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2854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163- 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Electrònica, Industrial i Automàtica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EvolucióGraus!$D$30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EvolucióGraus!$E$30:$N$30</c:f>
              <c:numCache/>
            </c:numRef>
          </c:val>
          <c:smooth val="0"/>
        </c:ser>
        <c:marker val="1"/>
        <c:axId val="20180404"/>
        <c:axId val="48360805"/>
      </c:lineChart>
      <c:catAx>
        <c:axId val="20180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360805"/>
        <c:crosses val="autoZero"/>
        <c:auto val="1"/>
        <c:lblOffset val="100"/>
        <c:noMultiLvlLbl val="0"/>
      </c:catAx>
      <c:valAx>
        <c:axId val="4836080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1804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Industrials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2020'!$B$19:$L$19</c:f>
              <c:numCache/>
            </c:numRef>
          </c:cat>
          <c:val>
            <c:numRef>
              <c:f>'Gràfica 2020'!$B$22:$L$22</c:f>
              <c:numCache/>
            </c:numRef>
          </c:val>
          <c:smooth val="0"/>
        </c:ser>
        <c:axId val="61624410"/>
        <c:axId val="42277427"/>
      </c:lineChart>
      <c:catAx>
        <c:axId val="61624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277427"/>
        <c:crosses val="autoZero"/>
        <c:auto val="1"/>
        <c:lblOffset val="100"/>
        <c:noMultiLvlLbl val="0"/>
      </c:catAx>
      <c:valAx>
        <c:axId val="422774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6244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142- 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en Disseny Inudtrial i Desenvolupament de Productes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EvolucióGraus!$D$31</c:f>
              <c:strCache>
                <c:ptCount val="1"/>
                <c:pt idx="0">
                  <c:v>Grau en Enginyeria en Disseny Industrial i Desenvolupament de Productes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EvolucióGraus!$E$31:$N$31</c:f>
              <c:numCache/>
            </c:numRef>
          </c:val>
          <c:smooth val="0"/>
        </c:ser>
        <c:marker val="1"/>
        <c:axId val="60286066"/>
        <c:axId val="3465451"/>
      </c:lineChart>
      <c:catAx>
        <c:axId val="60286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65451"/>
        <c:crosses val="autoZero"/>
        <c:auto val="1"/>
        <c:lblOffset val="100"/>
        <c:noMultiLvlLbl val="0"/>
      </c:catAx>
      <c:valAx>
        <c:axId val="34654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2860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169- 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Mecànica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EvolucióGraus!$D$32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EvolucióGraus!$E$32:$N$32</c:f>
              <c:numCache/>
            </c:numRef>
          </c:val>
          <c:smooth val="0"/>
        </c:ser>
        <c:marker val="1"/>
        <c:axId val="33389216"/>
        <c:axId val="28763169"/>
      </c:lineChart>
      <c:catAx>
        <c:axId val="33389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763169"/>
        <c:crosses val="autoZero"/>
        <c:auto val="1"/>
        <c:lblOffset val="100"/>
        <c:noMultiLvlLbl val="0"/>
      </c:catAx>
      <c:valAx>
        <c:axId val="287631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3892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189- Grau en Ciència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de Dades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EvolucióGraus!$D$33</c:f>
              <c:strCache>
                <c:ptCount val="1"/>
                <c:pt idx="0">
                  <c:v>Grau en Ciència de Dades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EvolucióGraus!$M$1:$N$1</c:f>
              <c:numCache/>
            </c:numRef>
          </c:cat>
          <c:val>
            <c:numRef>
              <c:f>EvolucióGraus!$M$33:$N$33</c:f>
              <c:numCache/>
            </c:numRef>
          </c:val>
          <c:smooth val="0"/>
        </c:ser>
        <c:marker val="1"/>
        <c:axId val="28825534"/>
        <c:axId val="30634119"/>
      </c:lineChart>
      <c:catAx>
        <c:axId val="28825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634119"/>
        <c:crosses val="autoZero"/>
        <c:auto val="1"/>
        <c:lblOffset val="100"/>
        <c:noMultiLvlLbl val="0"/>
      </c:catAx>
      <c:valAx>
        <c:axId val="3063411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8255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156- 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Informàtica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EvolucióGraus!$D$34</c:f>
              <c:strCache>
                <c:ptCount val="1"/>
                <c:pt idx="0">
                  <c:v>Grau en Enginyeria Informàtica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EvolucióGraus!$E$34:$N$34</c:f>
              <c:numCache/>
            </c:numRef>
          </c:val>
          <c:smooth val="0"/>
        </c:ser>
        <c:marker val="1"/>
        <c:axId val="15974220"/>
        <c:axId val="60599197"/>
      </c:lineChart>
      <c:catAx>
        <c:axId val="15974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599197"/>
        <c:crosses val="autoZero"/>
        <c:auto val="1"/>
        <c:lblOffset val="100"/>
        <c:noMultiLvlLbl val="0"/>
      </c:catAx>
      <c:valAx>
        <c:axId val="6059919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9742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158- Grau en Administració i Direcció d'Empreses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EvolucióGraus!$D$35</c:f>
              <c:strCache>
                <c:ptCount val="1"/>
                <c:pt idx="0">
                  <c:v>Grau en Administració i Direcció d'Empreses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EvolucióGraus!$E$35:$N$35</c:f>
              <c:numCache/>
            </c:numRef>
          </c:val>
          <c:smooth val="0"/>
        </c:ser>
        <c:marker val="1"/>
        <c:axId val="12546250"/>
        <c:axId val="28296931"/>
      </c:lineChart>
      <c:catAx>
        <c:axId val="12546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296931"/>
        <c:crosses val="autoZero"/>
        <c:auto val="1"/>
        <c:lblOffset val="100"/>
        <c:noMultiLvlLbl val="0"/>
      </c:catAx>
      <c:valAx>
        <c:axId val="2829693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5462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146-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Grau en Gestió i Administració Pública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EvolucióGraus!$D$36</c:f>
              <c:strCache>
                <c:ptCount val="1"/>
                <c:pt idx="0">
                  <c:v>Grau en Gestió i Administració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EvolucióGraus!$E$36:$N$36</c:f>
              <c:numCache/>
            </c:numRef>
          </c:val>
          <c:smooth val="0"/>
        </c:ser>
        <c:marker val="1"/>
        <c:axId val="15304632"/>
        <c:axId val="41181145"/>
      </c:lineChart>
      <c:catAx>
        <c:axId val="15304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181145"/>
        <c:crosses val="autoZero"/>
        <c:auto val="1"/>
        <c:lblOffset val="100"/>
        <c:noMultiLvlLbl val="0"/>
      </c:catAx>
      <c:valAx>
        <c:axId val="4118114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3046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144- Grau en Belles Arts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EvolucióGraus!$D$37</c:f>
              <c:strCache>
                <c:ptCount val="1"/>
                <c:pt idx="0">
                  <c:v>Grau en Belles Arts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EvolucióGraus!$E$37:$N$37</c:f>
              <c:numCache/>
            </c:numRef>
          </c:val>
          <c:smooth val="0"/>
        </c:ser>
        <c:marker val="1"/>
        <c:axId val="53402518"/>
        <c:axId val="5169151"/>
      </c:lineChart>
      <c:catAx>
        <c:axId val="5340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69151"/>
        <c:crosses val="autoZero"/>
        <c:auto val="1"/>
        <c:lblOffset val="100"/>
        <c:noMultiLvlLbl val="0"/>
      </c:catAx>
      <c:valAx>
        <c:axId val="51691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4025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145- Grau en Conservació i Restauració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de Béns Culturals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EvolucióGraus!$D$38</c:f>
              <c:strCache>
                <c:ptCount val="1"/>
                <c:pt idx="0">
                  <c:v>Grau en Conservació i Restauració de Béns Culturals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EvolucióGraus!$E$38:$N$38</c:f>
              <c:numCache/>
            </c:numRef>
          </c:val>
          <c:smooth val="0"/>
        </c:ser>
        <c:marker val="1"/>
        <c:axId val="15687652"/>
        <c:axId val="52288725"/>
      </c:lineChart>
      <c:catAx>
        <c:axId val="15687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288725"/>
        <c:crosses val="autoZero"/>
        <c:auto val="1"/>
        <c:lblOffset val="100"/>
        <c:noMultiLvlLbl val="0"/>
      </c:catAx>
      <c:valAx>
        <c:axId val="522887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68765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185- Grau en Disseny i Tecnologies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Interactives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EvolucióGraus!$D$39</c:f>
              <c:strCache>
                <c:ptCount val="1"/>
                <c:pt idx="0">
                  <c:v>Grau en Disseny i Tecnologies Creatives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EvolucióGraus!$K$1:$N$1</c:f>
              <c:numCache/>
            </c:numRef>
          </c:cat>
          <c:val>
            <c:numRef>
              <c:f>EvolucióGraus!$K$39:$N$39</c:f>
              <c:numCache/>
            </c:numRef>
          </c:val>
          <c:smooth val="0"/>
        </c:ser>
        <c:marker val="1"/>
        <c:axId val="39978018"/>
        <c:axId val="18511835"/>
      </c:lineChart>
      <c:catAx>
        <c:axId val="39978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511835"/>
        <c:crosses val="autoZero"/>
        <c:auto val="1"/>
        <c:lblOffset val="100"/>
        <c:noMultiLvlLbl val="0"/>
      </c:catAx>
      <c:valAx>
        <c:axId val="1851183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9780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153-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Grau en Enginyeria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Geomàtica i Topografia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EvolucióGraus!$D$40</c:f>
              <c:strCache>
                <c:ptCount val="1"/>
                <c:pt idx="0">
                  <c:v>Grau en Enginyeria Geomàtica i Topografia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EvolucióGraus!$E$40:$N$40</c:f>
              <c:numCache/>
            </c:numRef>
          </c:val>
          <c:smooth val="0"/>
        </c:ser>
        <c:marker val="1"/>
        <c:axId val="67081168"/>
        <c:axId val="66305681"/>
      </c:lineChart>
      <c:catAx>
        <c:axId val="67081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305681"/>
        <c:crosses val="autoZero"/>
        <c:auto val="1"/>
        <c:lblOffset val="100"/>
        <c:noMultiLvlLbl val="0"/>
      </c:catAx>
      <c:valAx>
        <c:axId val="663056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70811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ETS Disseny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2020'!$B$23:$J$23</c:f>
              <c:numCache/>
            </c:numRef>
          </c:val>
          <c:smooth val="0"/>
        </c:ser>
        <c:axId val="18085832"/>
        <c:axId val="54727081"/>
      </c:lineChart>
      <c:catAx>
        <c:axId val="18085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727081"/>
        <c:crosses val="autoZero"/>
        <c:auto val="1"/>
        <c:lblOffset val="100"/>
        <c:noMultiLvlLbl val="0"/>
      </c:catAx>
      <c:valAx>
        <c:axId val="547270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0858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138- Grau en Arquitectura Tècnica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EvolucióGraus!$D$41</c:f>
              <c:strCache>
                <c:ptCount val="1"/>
                <c:pt idx="0">
                  <c:v>Grau en Arquitectura Tècnica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EvolucióGraus!$E$41:$N$41</c:f>
              <c:numCache/>
            </c:numRef>
          </c:val>
          <c:smooth val="0"/>
        </c:ser>
        <c:marker val="1"/>
        <c:axId val="43816558"/>
        <c:axId val="62720631"/>
      </c:lineChart>
      <c:catAx>
        <c:axId val="43816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720631"/>
        <c:crosses val="autoZero"/>
        <c:auto val="1"/>
        <c:lblOffset val="100"/>
        <c:noMultiLvlLbl val="0"/>
      </c:catAx>
      <c:valAx>
        <c:axId val="6272063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8165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175- Grau en Enginyeria Biomèdica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EvolucióGraus!$D$42</c:f>
              <c:strCache>
                <c:ptCount val="1"/>
                <c:pt idx="0">
                  <c:v>Grau en Enginyeria Biomèdica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EvolucióGraus!$G$1:$N$1</c:f>
              <c:numCache/>
            </c:numRef>
          </c:cat>
          <c:val>
            <c:numRef>
              <c:f>EvolucióGraus!$G$42:$N$42</c:f>
              <c:numCache/>
            </c:numRef>
          </c:val>
          <c:smooth val="0"/>
        </c:ser>
        <c:marker val="1"/>
        <c:axId val="6958972"/>
        <c:axId val="483597"/>
      </c:lineChart>
      <c:catAx>
        <c:axId val="6958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3597"/>
        <c:crosses val="autoZero"/>
        <c:auto val="1"/>
        <c:lblOffset val="100"/>
        <c:noMultiLvlLbl val="0"/>
      </c:catAx>
      <c:valAx>
        <c:axId val="48359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95897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174- Grau en Enginyeria de l'Energia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EvolucióGraus!$D$43</c:f>
              <c:strCache>
                <c:ptCount val="1"/>
                <c:pt idx="0">
                  <c:v>Grau en Enginyeria de l'Energia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EvolucióGraus!$F$1:$N$1</c:f>
              <c:numCache/>
            </c:numRef>
          </c:cat>
          <c:val>
            <c:numRef>
              <c:f>EvolucióGraus!$F$43:$N$43</c:f>
              <c:numCache/>
            </c:numRef>
          </c:val>
          <c:smooth val="0"/>
        </c:ser>
        <c:marker val="1"/>
        <c:axId val="14024314"/>
        <c:axId val="4051923"/>
      </c:lineChart>
      <c:catAx>
        <c:axId val="14024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51923"/>
        <c:crosses val="autoZero"/>
        <c:auto val="1"/>
        <c:lblOffset val="100"/>
        <c:noMultiLvlLbl val="0"/>
      </c:catAx>
      <c:valAx>
        <c:axId val="40519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02431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155- Grau en Enginyeria d'Organització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 Industrial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EvolucióGraus!$D$44</c:f>
              <c:strCache>
                <c:ptCount val="1"/>
                <c:pt idx="0">
                  <c:v>Grau en Enginyeria d'Organització Industrial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EvolucióGraus!$E$44:$N$44</c:f>
              <c:numCache/>
            </c:numRef>
          </c:val>
          <c:smooth val="0"/>
        </c:ser>
        <c:marker val="1"/>
        <c:axId val="50396904"/>
        <c:axId val="52224073"/>
      </c:lineChart>
      <c:catAx>
        <c:axId val="50396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224073"/>
        <c:crosses val="autoZero"/>
        <c:auto val="1"/>
        <c:lblOffset val="100"/>
        <c:noMultiLvlLbl val="0"/>
      </c:catAx>
      <c:valAx>
        <c:axId val="522240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3969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154- Grau en Enginyeria en Tecnologies Industrials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EvolucióGraus!$D$45</c:f>
              <c:strCache>
                <c:ptCount val="1"/>
                <c:pt idx="0">
                  <c:v>Grau en Enginyeria en Tecnologies Industrials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EvolucióGraus!$E$45:$N$45</c:f>
              <c:numCache/>
            </c:numRef>
          </c:val>
          <c:smooth val="0"/>
        </c:ser>
        <c:marker val="1"/>
        <c:axId val="38103110"/>
        <c:axId val="31248367"/>
      </c:lineChart>
      <c:catAx>
        <c:axId val="38103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248367"/>
        <c:crosses val="autoZero"/>
        <c:auto val="1"/>
        <c:lblOffset val="100"/>
        <c:noMultiLvlLbl val="0"/>
      </c:catAx>
      <c:valAx>
        <c:axId val="3124836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1031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165- Grau en Enginyeria Química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EvolucióGraus!$D$47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EvolucióGraus!$E$47:$N$47</c:f>
              <c:numCache/>
            </c:numRef>
          </c:val>
          <c:smooth val="0"/>
        </c:ser>
        <c:marker val="1"/>
        <c:axId val="33787412"/>
        <c:axId val="40310853"/>
      </c:lineChart>
      <c:catAx>
        <c:axId val="33787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310853"/>
        <c:crosses val="autoZero"/>
        <c:auto val="1"/>
        <c:lblOffset val="100"/>
        <c:noMultiLvlLbl val="0"/>
      </c:catAx>
      <c:valAx>
        <c:axId val="4031085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7874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998- Idiomes Transversals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EvolucióGraus!$D$50</c:f>
              <c:strCache>
                <c:ptCount val="1"/>
                <c:pt idx="0">
                  <c:v>Idiomes Transversals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EvolucióGraus!$J$1:$O$1</c:f>
              <c:numCache/>
            </c:numRef>
          </c:cat>
          <c:val>
            <c:numRef>
              <c:f>EvolucióGraus!$J$50:$N$50</c:f>
              <c:numCache/>
            </c:numRef>
          </c:val>
          <c:smooth val="0"/>
        </c:ser>
        <c:marker val="1"/>
        <c:axId val="28164050"/>
        <c:axId val="11451083"/>
      </c:lineChart>
      <c:catAx>
        <c:axId val="28164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451083"/>
        <c:crosses val="autoZero"/>
        <c:auto val="1"/>
        <c:lblOffset val="100"/>
        <c:noMultiLvlLbl val="0"/>
      </c:catAx>
      <c:valAx>
        <c:axId val="114510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1640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999- Titulació UPV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EvolucióGraus!$D$51</c:f>
              <c:strCache>
                <c:ptCount val="1"/>
                <c:pt idx="0">
                  <c:v>Titulació UPV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EvolucióGraus!$I$1:$N$1</c:f>
              <c:numCache/>
            </c:numRef>
          </c:cat>
          <c:val>
            <c:numRef>
              <c:f>EvolucióGraus!$I$51:$N$51</c:f>
              <c:numCache/>
            </c:numRef>
          </c:val>
          <c:smooth val="0"/>
        </c:ser>
        <c:marker val="1"/>
        <c:axId val="63645952"/>
        <c:axId val="33793281"/>
      </c:lineChart>
      <c:catAx>
        <c:axId val="63645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793281"/>
        <c:crosses val="autoZero"/>
        <c:auto val="1"/>
        <c:lblOffset val="100"/>
        <c:noMultiLvlLbl val="0"/>
      </c:catAx>
      <c:valAx>
        <c:axId val="337932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64595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Oferta de la docència en valencià (% de crèdtis) 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Total UPV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EvolucióGraus!$D$51</c:f>
              <c:strCache>
                <c:ptCount val="1"/>
                <c:pt idx="0">
                  <c:v>Titulació UPV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EvolucióGraus!$E$1:$N$1</c:f>
              <c:numCache/>
            </c:numRef>
          </c:cat>
          <c:val>
            <c:numRef>
              <c:f>EvolucióGraus!$E$52:$N$52</c:f>
              <c:numCache/>
            </c:numRef>
          </c:val>
          <c:smooth val="0"/>
        </c:ser>
        <c:marker val="1"/>
        <c:axId val="40481054"/>
        <c:axId val="33099879"/>
      </c:lineChart>
      <c:catAx>
        <c:axId val="40481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099879"/>
        <c:crosses val="autoZero"/>
        <c:auto val="1"/>
        <c:lblOffset val="100"/>
        <c:noMultiLvlLbl val="0"/>
      </c:catAx>
      <c:valAx>
        <c:axId val="3309987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48105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2021 (%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'Gràfica 2021_EvolucCentres'!$B$14:$N$14</c:f>
              <c:strCache/>
            </c:strRef>
          </c:cat>
          <c:val>
            <c:numRef>
              <c:f>'Gràfica 2021_EvolucCentres'!$B$26:$N$26</c:f>
              <c:numCache/>
            </c:numRef>
          </c:val>
        </c:ser>
        <c:overlap val="-27"/>
        <c:gapWidth val="219"/>
        <c:axId val="20372396"/>
        <c:axId val="53928573"/>
      </c:barChart>
      <c:catAx>
        <c:axId val="20372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928573"/>
        <c:crosses val="autoZero"/>
        <c:auto val="1"/>
        <c:lblOffset val="100"/>
        <c:noMultiLvlLbl val="0"/>
      </c:catAx>
      <c:valAx>
        <c:axId val="539285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3723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Geodèsia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2020'!$B$24:$J$24</c:f>
              <c:numCache/>
            </c:numRef>
          </c:val>
          <c:smooth val="0"/>
        </c:ser>
        <c:axId val="43581478"/>
        <c:axId val="55903311"/>
      </c:lineChart>
      <c:catAx>
        <c:axId val="43581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903311"/>
        <c:crosses val="autoZero"/>
        <c:auto val="1"/>
        <c:lblOffset val="100"/>
        <c:noMultiLvlLbl val="0"/>
      </c:catAx>
      <c:valAx>
        <c:axId val="559033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814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Oferta de docència en valencià ETS Arquitectura 2010-2021 (% de crèdits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2021_EvolucCentres'!$A$30</c:f>
              <c:strCache>
                <c:ptCount val="1"/>
                <c:pt idx="0">
                  <c:v>ETS. Arq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2021_EvolucCentres'!$B$30:$M$30</c:f>
              <c:numCache/>
            </c:numRef>
          </c:val>
          <c:smooth val="0"/>
        </c:ser>
        <c:axId val="20424746"/>
        <c:axId val="55446723"/>
      </c:lineChart>
      <c:catAx>
        <c:axId val="20424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446723"/>
        <c:crosses val="autoZero"/>
        <c:auto val="1"/>
        <c:lblOffset val="100"/>
        <c:noMultiLvlLbl val="0"/>
      </c:catAx>
      <c:valAx>
        <c:axId val="554467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4247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Oferta de docència en valencià ETSECCP 2010-2021 (% de crèdits)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2021_EvolucCentres'!$A$31</c:f>
              <c:strCache>
                <c:ptCount val="1"/>
                <c:pt idx="0">
                  <c:v>Camins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2021_EvolucCentres'!$B$31:$M$31</c:f>
              <c:numCache/>
            </c:numRef>
          </c:val>
          <c:smooth val="0"/>
        </c:ser>
        <c:axId val="64451096"/>
        <c:axId val="57142457"/>
      </c:lineChart>
      <c:catAx>
        <c:axId val="64451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42457"/>
        <c:crosses val="autoZero"/>
        <c:auto val="1"/>
        <c:lblOffset val="100"/>
        <c:noMultiLvlLbl val="0"/>
      </c:catAx>
      <c:valAx>
        <c:axId val="571424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4510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Oferta de docència en valencià ETSEI 2010-2021 (% de crèdits)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2021_EvolucCentres'!$A$32</c:f>
              <c:strCache>
                <c:ptCount val="1"/>
                <c:pt idx="0">
                  <c:v>Industrials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2021_EvolucCentres'!$B$32:$M$32</c:f>
              <c:numCache/>
            </c:numRef>
          </c:val>
          <c:smooth val="0"/>
        </c:ser>
        <c:axId val="46518518"/>
        <c:axId val="6859743"/>
      </c:lineChart>
      <c:catAx>
        <c:axId val="46518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859743"/>
        <c:crosses val="autoZero"/>
        <c:auto val="1"/>
        <c:lblOffset val="100"/>
        <c:noMultiLvlLbl val="0"/>
      </c:catAx>
      <c:valAx>
        <c:axId val="68597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5185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ETS Disseny 2010-2021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2021_EvolucCentres'!$A$33</c:f>
              <c:strCache>
                <c:ptCount val="1"/>
                <c:pt idx="0">
                  <c:v>ETS Disseny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2021_EvolucCentres'!$B$33:$M$33</c:f>
              <c:numCache/>
            </c:numRef>
          </c:val>
          <c:smooth val="0"/>
        </c:ser>
        <c:axId val="64714820"/>
        <c:axId val="64790453"/>
      </c:lineChart>
      <c:catAx>
        <c:axId val="64714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790453"/>
        <c:crosses val="autoZero"/>
        <c:auto val="1"/>
        <c:lblOffset val="100"/>
        <c:noMultiLvlLbl val="0"/>
      </c:catAx>
      <c:valAx>
        <c:axId val="6479045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7148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Oferta de docència en valencià Geodèsia 2010-2021 (% de crèdits)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2021_EvolucCentres'!$A$34</c:f>
              <c:strCache>
                <c:ptCount val="1"/>
                <c:pt idx="0">
                  <c:v>Geodèsia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2021_EvolucCentres'!$B$34:$M$34</c:f>
              <c:numCache/>
            </c:numRef>
          </c:val>
          <c:smooth val="0"/>
        </c:ser>
        <c:axId val="66983810"/>
        <c:axId val="63482299"/>
      </c:lineChart>
      <c:catAx>
        <c:axId val="66983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482299"/>
        <c:crosses val="autoZero"/>
        <c:auto val="1"/>
        <c:lblOffset val="100"/>
        <c:noMultiLvlLbl val="0"/>
      </c:catAx>
      <c:valAx>
        <c:axId val="6348229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9838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Gest. Edif. 2010-2021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2021_EvolucCentres'!$A$35</c:f>
              <c:strCache>
                <c:ptCount val="1"/>
                <c:pt idx="0">
                  <c:v>Gest. Edif.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2021_EvolucCentres'!$B$35:$M$35</c:f>
              <c:numCache/>
            </c:numRef>
          </c:val>
          <c:smooth val="0"/>
        </c:ser>
        <c:axId val="29047344"/>
        <c:axId val="37066609"/>
      </c:lineChart>
      <c:catAx>
        <c:axId val="29047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066609"/>
        <c:crosses val="autoZero"/>
        <c:auto val="1"/>
        <c:lblOffset val="100"/>
        <c:noMultiLvlLbl val="0"/>
      </c:catAx>
      <c:valAx>
        <c:axId val="370666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04734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EPS Alcoi 2010-2021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2021_EvolucCentres'!$A$36</c:f>
              <c:strCache>
                <c:ptCount val="1"/>
                <c:pt idx="0">
                  <c:v>EPS Alcoi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2021_EvolucCentres'!$B$36:$M$36</c:f>
              <c:numCache/>
            </c:numRef>
          </c:val>
          <c:smooth val="0"/>
        </c:ser>
        <c:axId val="1189838"/>
        <c:axId val="34505303"/>
      </c:lineChart>
      <c:catAx>
        <c:axId val="1189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505303"/>
        <c:crosses val="autoZero"/>
        <c:auto val="1"/>
        <c:lblOffset val="100"/>
        <c:noMultiLvlLbl val="0"/>
      </c:catAx>
      <c:valAx>
        <c:axId val="345053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8983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Facultat de BBAA 2010-2021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2021_EvolucCentres'!$A$37</c:f>
              <c:strCache>
                <c:ptCount val="1"/>
                <c:pt idx="0">
                  <c:v>Fac. BBAA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2021_EvolucCentres'!$B$37:$M$37</c:f>
              <c:numCache/>
            </c:numRef>
          </c:val>
          <c:smooth val="0"/>
        </c:ser>
        <c:axId val="61129692"/>
        <c:axId val="27930605"/>
      </c:lineChart>
      <c:catAx>
        <c:axId val="61129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930605"/>
        <c:crosses val="autoZero"/>
        <c:auto val="1"/>
        <c:lblOffset val="100"/>
        <c:noMultiLvlLbl val="0"/>
      </c:catAx>
      <c:valAx>
        <c:axId val="2793060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1296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Facultat d'ADE 2010-2021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2021_EvolucCentres'!$A$38</c:f>
              <c:strCache>
                <c:ptCount val="1"/>
                <c:pt idx="0">
                  <c:v>Fac. ADE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2021_EvolucCentres'!$B$38:$M$38</c:f>
              <c:numCache/>
            </c:numRef>
          </c:val>
          <c:smooth val="0"/>
        </c:ser>
        <c:axId val="4681178"/>
        <c:axId val="1536435"/>
      </c:lineChart>
      <c:catAx>
        <c:axId val="4681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36435"/>
        <c:crosses val="autoZero"/>
        <c:auto val="1"/>
        <c:lblOffset val="100"/>
        <c:noMultiLvlLbl val="0"/>
      </c:catAx>
      <c:valAx>
        <c:axId val="153643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11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EPS Gandia 2010-2021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2021_EvolucCentres'!$A$39</c:f>
              <c:strCache>
                <c:ptCount val="1"/>
                <c:pt idx="0">
                  <c:v>EPS Gandia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2021_EvolucCentres'!$B$39:$M$39</c:f>
              <c:numCache/>
            </c:numRef>
          </c:val>
          <c:smooth val="0"/>
        </c:ser>
        <c:axId val="44556616"/>
        <c:axId val="17073449"/>
      </c:lineChart>
      <c:catAx>
        <c:axId val="44556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73449"/>
        <c:crosses val="autoZero"/>
        <c:auto val="1"/>
        <c:lblOffset val="100"/>
        <c:noMultiLvlLbl val="0"/>
      </c:catAx>
      <c:valAx>
        <c:axId val="1707344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5566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Gestió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Edificació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"/>
          <c:y val="0.12325"/>
          <c:w val="0.919"/>
          <c:h val="0.715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2020'!$B$25:$J$25</c:f>
              <c:numCache/>
            </c:numRef>
          </c:val>
          <c:smooth val="0"/>
        </c:ser>
        <c:axId val="10583284"/>
        <c:axId val="38479781"/>
      </c:lineChart>
      <c:catAx>
        <c:axId val="10583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479781"/>
        <c:crosses val="autoZero"/>
        <c:auto val="1"/>
        <c:lblOffset val="100"/>
        <c:noMultiLvlLbl val="0"/>
      </c:catAx>
      <c:valAx>
        <c:axId val="384797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5832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ETSINF 2010-2021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2021_EvolucCentres'!$A$40</c:f>
              <c:strCache>
                <c:ptCount val="1"/>
                <c:pt idx="0">
                  <c:v>ETSINF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2021_EvolucCentres'!$B$40:$M$40</c:f>
              <c:numCache/>
            </c:numRef>
          </c:val>
          <c:smooth val="0"/>
        </c:ser>
        <c:axId val="25367974"/>
        <c:axId val="64582607"/>
      </c:lineChart>
      <c:catAx>
        <c:axId val="25367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582607"/>
        <c:crosses val="autoZero"/>
        <c:auto val="1"/>
        <c:lblOffset val="100"/>
        <c:noMultiLvlLbl val="0"/>
      </c:catAx>
      <c:valAx>
        <c:axId val="645826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3679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ETSEAMN 2010-2021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2021_EvolucCentres'!$A$41</c:f>
              <c:strCache>
                <c:ptCount val="1"/>
                <c:pt idx="0">
                  <c:v>Agronòmica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2021_EvolucCentres'!$B$41:$M$41</c:f>
              <c:numCache/>
            </c:numRef>
          </c:val>
          <c:smooth val="0"/>
        </c:ser>
        <c:axId val="60956276"/>
        <c:axId val="22901541"/>
      </c:lineChart>
      <c:catAx>
        <c:axId val="6095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901541"/>
        <c:crosses val="autoZero"/>
        <c:auto val="1"/>
        <c:lblOffset val="100"/>
        <c:noMultiLvlLbl val="0"/>
      </c:catAx>
      <c:valAx>
        <c:axId val="229015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9562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ETSET 2010-2021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'Gràfica 2021_EvolucCentres'!$A$42</c:f>
              <c:strCache>
                <c:ptCount val="1"/>
                <c:pt idx="0">
                  <c:v>ETS Teleco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2021_EvolucCentres'!$B$29:$M$29</c:f>
              <c:numCache/>
            </c:numRef>
          </c:cat>
          <c:val>
            <c:numRef>
              <c:f>'Gràfica 2021_EvolucCentres'!$B$42:$M$42</c:f>
              <c:numCache/>
            </c:numRef>
          </c:val>
          <c:smooth val="0"/>
        </c:ser>
        <c:axId val="60164914"/>
        <c:axId val="67060907"/>
      </c:lineChart>
      <c:catAx>
        <c:axId val="60164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060907"/>
        <c:crosses val="autoZero"/>
        <c:auto val="1"/>
        <c:lblOffset val="100"/>
        <c:noMultiLvlLbl val="0"/>
      </c:catAx>
      <c:valAx>
        <c:axId val="670609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16491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Oferta de docència en valencià ETS Arquitectura 2010-2022 (% de crèdits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22'!$B$4</c:f>
              <c:strCache>
                <c:ptCount val="1"/>
                <c:pt idx="0">
                  <c:v>ETS. Arq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22'!$C$4:$O$4</c:f>
              <c:numCache/>
            </c:numRef>
          </c:val>
          <c:smooth val="0"/>
        </c:ser>
        <c:axId val="65718112"/>
        <c:axId val="26777057"/>
      </c:lineChart>
      <c:catAx>
        <c:axId val="65718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777057"/>
        <c:crosses val="autoZero"/>
        <c:auto val="1"/>
        <c:lblOffset val="100"/>
        <c:noMultiLvlLbl val="0"/>
      </c:catAx>
      <c:valAx>
        <c:axId val="267770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7181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Oferta de docència en valencià ETSECCP 2010-2022 (% de crèdits)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22'!$B$5</c:f>
              <c:strCache>
                <c:ptCount val="1"/>
                <c:pt idx="0">
                  <c:v>Camins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22'!$C$5:$O$5</c:f>
              <c:numCache/>
            </c:numRef>
          </c:val>
          <c:smooth val="0"/>
        </c:ser>
        <c:axId val="38337150"/>
        <c:axId val="38035527"/>
      </c:lineChart>
      <c:catAx>
        <c:axId val="38337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035527"/>
        <c:crosses val="autoZero"/>
        <c:auto val="1"/>
        <c:lblOffset val="100"/>
        <c:noMultiLvlLbl val="0"/>
      </c:catAx>
      <c:valAx>
        <c:axId val="380355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3371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Oferta de docència en valencià ETSEI 2010-2022 (% de crèdits)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22'!$B$6</c:f>
              <c:strCache>
                <c:ptCount val="1"/>
                <c:pt idx="0">
                  <c:v>Industrials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22'!$C$6:$O$6</c:f>
              <c:numCache/>
            </c:numRef>
          </c:val>
          <c:smooth val="0"/>
        </c:ser>
        <c:axId val="29288460"/>
        <c:axId val="44058973"/>
      </c:lineChart>
      <c:catAx>
        <c:axId val="29288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058973"/>
        <c:crosses val="autoZero"/>
        <c:auto val="1"/>
        <c:lblOffset val="100"/>
        <c:noMultiLvlLbl val="0"/>
      </c:catAx>
      <c:valAx>
        <c:axId val="440589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2884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ETS Disseny 2010-2022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22'!$B$7</c:f>
              <c:strCache>
                <c:ptCount val="1"/>
                <c:pt idx="0">
                  <c:v>ETS Disseny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22'!$C$7:$O$7</c:f>
              <c:numCache/>
            </c:numRef>
          </c:val>
          <c:smooth val="0"/>
        </c:ser>
        <c:axId val="2641802"/>
        <c:axId val="9503395"/>
      </c:lineChart>
      <c:catAx>
        <c:axId val="2641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503395"/>
        <c:crosses val="autoZero"/>
        <c:auto val="1"/>
        <c:lblOffset val="100"/>
        <c:noMultiLvlLbl val="0"/>
      </c:catAx>
      <c:valAx>
        <c:axId val="95033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418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Oferta de docència en valencià Geodèsia 2010-2022 (% de crèdits)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22'!$B$8</c:f>
              <c:strCache>
                <c:ptCount val="1"/>
                <c:pt idx="0">
                  <c:v>Geodèsia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22'!$C$8:$O$8</c:f>
              <c:numCache/>
            </c:numRef>
          </c:val>
          <c:smooth val="0"/>
        </c:ser>
        <c:axId val="7163000"/>
        <c:axId val="6400409"/>
      </c:lineChart>
      <c:catAx>
        <c:axId val="7163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00409"/>
        <c:crosses val="autoZero"/>
        <c:auto val="1"/>
        <c:lblOffset val="100"/>
        <c:noMultiLvlLbl val="0"/>
      </c:catAx>
      <c:valAx>
        <c:axId val="64004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16300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Gest. Edif. 2010-2022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22'!$B$9</c:f>
              <c:strCache>
                <c:ptCount val="1"/>
                <c:pt idx="0">
                  <c:v>Gest. Edif.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22'!$C$9:$O$9</c:f>
              <c:numCache/>
            </c:numRef>
          </c:val>
          <c:smooth val="0"/>
        </c:ser>
        <c:axId val="51394134"/>
        <c:axId val="14034879"/>
      </c:lineChart>
      <c:catAx>
        <c:axId val="51394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034879"/>
        <c:crosses val="autoZero"/>
        <c:auto val="1"/>
        <c:lblOffset val="100"/>
        <c:noMultiLvlLbl val="0"/>
      </c:catAx>
      <c:valAx>
        <c:axId val="1403487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3941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EPS Alcoi 2010-2022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22'!$B$10</c:f>
              <c:strCache>
                <c:ptCount val="1"/>
                <c:pt idx="0">
                  <c:v>EPS Alcoi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22'!$C$10:$O$10</c:f>
              <c:numCache/>
            </c:numRef>
          </c:val>
          <c:smooth val="0"/>
        </c:ser>
        <c:axId val="4358308"/>
        <c:axId val="59282069"/>
      </c:lineChart>
      <c:catAx>
        <c:axId val="4358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282069"/>
        <c:crosses val="autoZero"/>
        <c:auto val="1"/>
        <c:lblOffset val="100"/>
        <c:noMultiLvlLbl val="0"/>
      </c:catAx>
      <c:valAx>
        <c:axId val="592820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830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EPS Alcoi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2020'!$B$26:$J$26</c:f>
              <c:numCache/>
            </c:numRef>
          </c:val>
          <c:smooth val="0"/>
        </c:ser>
        <c:axId val="42171826"/>
        <c:axId val="15023403"/>
      </c:lineChart>
      <c:catAx>
        <c:axId val="42171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023403"/>
        <c:crosses val="autoZero"/>
        <c:auto val="1"/>
        <c:lblOffset val="100"/>
        <c:noMultiLvlLbl val="0"/>
      </c:catAx>
      <c:valAx>
        <c:axId val="150234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1718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Facultat de BBAA 2010-2022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22'!$B$11</c:f>
              <c:strCache>
                <c:ptCount val="1"/>
                <c:pt idx="0">
                  <c:v>Fac. BBAA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22'!$C$11:$O$11</c:f>
              <c:numCache/>
            </c:numRef>
          </c:val>
          <c:smooth val="0"/>
        </c:ser>
        <c:axId val="41458402"/>
        <c:axId val="61442971"/>
      </c:lineChart>
      <c:catAx>
        <c:axId val="41458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42971"/>
        <c:crosses val="autoZero"/>
        <c:auto val="1"/>
        <c:lblOffset val="100"/>
        <c:noMultiLvlLbl val="0"/>
      </c:catAx>
      <c:valAx>
        <c:axId val="6144297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4584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Facultat d'ADE 2010-2022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22'!$B$12</c:f>
              <c:strCache>
                <c:ptCount val="1"/>
                <c:pt idx="0">
                  <c:v>Fac. ADE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22'!$C$12:$O$12</c:f>
              <c:numCache/>
            </c:numRef>
          </c:val>
          <c:smooth val="0"/>
        </c:ser>
        <c:axId val="37015696"/>
        <c:axId val="66822225"/>
      </c:lineChart>
      <c:catAx>
        <c:axId val="37015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822225"/>
        <c:crosses val="autoZero"/>
        <c:auto val="1"/>
        <c:lblOffset val="100"/>
        <c:noMultiLvlLbl val="0"/>
      </c:catAx>
      <c:valAx>
        <c:axId val="668222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0156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EPS Gandia 2010-2022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22'!$B$13</c:f>
              <c:strCache>
                <c:ptCount val="1"/>
                <c:pt idx="0">
                  <c:v>EPS Gandia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22'!$C$13:$O$13</c:f>
              <c:numCache/>
            </c:numRef>
          </c:val>
          <c:smooth val="0"/>
        </c:ser>
        <c:axId val="58796334"/>
        <c:axId val="27372087"/>
      </c:lineChart>
      <c:catAx>
        <c:axId val="58796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372087"/>
        <c:crosses val="autoZero"/>
        <c:auto val="1"/>
        <c:lblOffset val="100"/>
        <c:noMultiLvlLbl val="0"/>
      </c:catAx>
      <c:valAx>
        <c:axId val="2737208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963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ETSINF 2010-2022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22'!$B$14</c:f>
              <c:strCache>
                <c:ptCount val="1"/>
                <c:pt idx="0">
                  <c:v>ETSINF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22'!$C$14:$O$14</c:f>
              <c:numCache/>
            </c:numRef>
          </c:val>
          <c:smooth val="0"/>
        </c:ser>
        <c:axId val="55593020"/>
        <c:axId val="1584845"/>
      </c:lineChart>
      <c:catAx>
        <c:axId val="55593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84845"/>
        <c:crosses val="autoZero"/>
        <c:auto val="1"/>
        <c:lblOffset val="100"/>
        <c:noMultiLvlLbl val="0"/>
      </c:catAx>
      <c:valAx>
        <c:axId val="158484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5930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ETSEAMN 2010-2022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22'!$B$15</c:f>
              <c:strCache>
                <c:ptCount val="1"/>
                <c:pt idx="0">
                  <c:v>Agronòmica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22'!$C$15:$O$15</c:f>
              <c:numCache/>
            </c:numRef>
          </c:val>
          <c:smooth val="0"/>
        </c:ser>
        <c:axId val="45960506"/>
        <c:axId val="57786259"/>
      </c:lineChart>
      <c:catAx>
        <c:axId val="45960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786259"/>
        <c:crosses val="autoZero"/>
        <c:auto val="1"/>
        <c:lblOffset val="100"/>
        <c:noMultiLvlLbl val="0"/>
      </c:catAx>
      <c:valAx>
        <c:axId val="577862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9605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ETSET 2010-2022 (% de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 centres 22'!$B$16</c:f>
              <c:strCache>
                <c:ptCount val="1"/>
                <c:pt idx="0">
                  <c:v>ETS Teleco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 centres 22'!$C$3:$O$3</c:f>
              <c:numCache/>
            </c:numRef>
          </c:cat>
          <c:val>
            <c:numRef>
              <c:f>'Evol centres 22'!$C$16:$O$16</c:f>
              <c:numCache/>
            </c:numRef>
          </c:val>
          <c:smooth val="0"/>
        </c:ser>
        <c:axId val="65188776"/>
        <c:axId val="11426313"/>
      </c:lineChart>
      <c:catAx>
        <c:axId val="65188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426313"/>
        <c:crosses val="autoZero"/>
        <c:auto val="1"/>
        <c:lblOffset val="100"/>
        <c:noMultiLvlLbl val="0"/>
      </c:catAx>
      <c:valAx>
        <c:axId val="114263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1887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Oferta de docència en valencià 2022 (% crèdits)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 centres 22'!$AC$42</c:f>
              <c:strCache>
                <c:ptCount val="1"/>
                <c:pt idx="0">
                  <c:v>Curs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'Evol centres 22'!$AD$42:$AP$42</c:f>
              <c:strCache/>
            </c:strRef>
          </c:cat>
          <c:val>
            <c:numRef>
              <c:f>'Evol centres 22'!$AD$55:$AP$55</c:f>
              <c:numCache/>
            </c:numRef>
          </c:val>
        </c:ser>
        <c:overlap val="-27"/>
        <c:gapWidth val="219"/>
        <c:axId val="62927622"/>
        <c:axId val="12961711"/>
      </c:barChart>
      <c:catAx>
        <c:axId val="62927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961711"/>
        <c:crosses val="autoZero"/>
        <c:auto val="1"/>
        <c:lblOffset val="100"/>
        <c:noMultiLvlLbl val="0"/>
      </c:catAx>
      <c:valAx>
        <c:axId val="129617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9276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Facultat de Belles Arts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'Gràfica 2020'!$B$19:$J$19</c:f>
              <c:numCache/>
            </c:numRef>
          </c:cat>
          <c:val>
            <c:numRef>
              <c:f>'Gràfica 2020'!$B$27:$J$27</c:f>
              <c:numCache/>
            </c:numRef>
          </c:val>
          <c:smooth val="0"/>
        </c:ser>
        <c:axId val="33025504"/>
        <c:axId val="18215521"/>
      </c:lineChart>
      <c:catAx>
        <c:axId val="33025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215521"/>
        <c:crosses val="autoZero"/>
        <c:auto val="1"/>
        <c:lblOffset val="100"/>
        <c:noMultiLvlLbl val="0"/>
      </c:catAx>
      <c:valAx>
        <c:axId val="1821552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0255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Relationship Id="rId18" Type="http://schemas.openxmlformats.org/officeDocument/2006/relationships/chart" Target="/xl/charts/chart33.xml" /><Relationship Id="rId19" Type="http://schemas.openxmlformats.org/officeDocument/2006/relationships/chart" Target="/xl/charts/chart34.xml" /><Relationship Id="rId20" Type="http://schemas.openxmlformats.org/officeDocument/2006/relationships/chart" Target="/xl/charts/chart35.xml" /><Relationship Id="rId21" Type="http://schemas.openxmlformats.org/officeDocument/2006/relationships/chart" Target="/xl/charts/chart36.xml" /><Relationship Id="rId22" Type="http://schemas.openxmlformats.org/officeDocument/2006/relationships/chart" Target="/xl/charts/chart37.xml" /><Relationship Id="rId23" Type="http://schemas.openxmlformats.org/officeDocument/2006/relationships/chart" Target="/xl/charts/chart38.xml" /><Relationship Id="rId24" Type="http://schemas.openxmlformats.org/officeDocument/2006/relationships/chart" Target="/xl/charts/chart39.xml" /><Relationship Id="rId25" Type="http://schemas.openxmlformats.org/officeDocument/2006/relationships/chart" Target="/xl/charts/chart40.xml" /><Relationship Id="rId26" Type="http://schemas.openxmlformats.org/officeDocument/2006/relationships/chart" Target="/xl/charts/chart41.xml" /><Relationship Id="rId27" Type="http://schemas.openxmlformats.org/officeDocument/2006/relationships/chart" Target="/xl/charts/chart42.xml" /><Relationship Id="rId28" Type="http://schemas.openxmlformats.org/officeDocument/2006/relationships/chart" Target="/xl/charts/chart43.xml" /><Relationship Id="rId29" Type="http://schemas.openxmlformats.org/officeDocument/2006/relationships/chart" Target="/xl/charts/chart44.xml" /><Relationship Id="rId30" Type="http://schemas.openxmlformats.org/officeDocument/2006/relationships/chart" Target="/xl/charts/chart45.xml" /><Relationship Id="rId31" Type="http://schemas.openxmlformats.org/officeDocument/2006/relationships/chart" Target="/xl/charts/chart46.xml" /><Relationship Id="rId32" Type="http://schemas.openxmlformats.org/officeDocument/2006/relationships/chart" Target="/xl/charts/chart47.xml" /><Relationship Id="rId33" Type="http://schemas.openxmlformats.org/officeDocument/2006/relationships/chart" Target="/xl/charts/chart48.xml" /><Relationship Id="rId34" Type="http://schemas.openxmlformats.org/officeDocument/2006/relationships/chart" Target="/xl/charts/chart49.xml" /><Relationship Id="rId35" Type="http://schemas.openxmlformats.org/officeDocument/2006/relationships/chart" Target="/xl/charts/chart50.xml" /><Relationship Id="rId36" Type="http://schemas.openxmlformats.org/officeDocument/2006/relationships/chart" Target="/xl/charts/chart51.xml" /><Relationship Id="rId37" Type="http://schemas.openxmlformats.org/officeDocument/2006/relationships/chart" Target="/xl/charts/chart52.xml" /><Relationship Id="rId38" Type="http://schemas.openxmlformats.org/officeDocument/2006/relationships/chart" Target="/xl/charts/chart53.xml" /><Relationship Id="rId39" Type="http://schemas.openxmlformats.org/officeDocument/2006/relationships/chart" Target="/xl/charts/chart54.xml" /><Relationship Id="rId40" Type="http://schemas.openxmlformats.org/officeDocument/2006/relationships/chart" Target="/xl/charts/chart55.xml" /><Relationship Id="rId41" Type="http://schemas.openxmlformats.org/officeDocument/2006/relationships/chart" Target="/xl/charts/chart56.xml" /><Relationship Id="rId42" Type="http://schemas.openxmlformats.org/officeDocument/2006/relationships/chart" Target="/xl/charts/chart57.xml" /><Relationship Id="rId43" Type="http://schemas.openxmlformats.org/officeDocument/2006/relationships/chart" Target="/xl/charts/chart5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Relationship Id="rId14" Type="http://schemas.openxmlformats.org/officeDocument/2006/relationships/chart" Target="/xl/charts/chart7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0</xdr:row>
      <xdr:rowOff>161925</xdr:rowOff>
    </xdr:from>
    <xdr:to>
      <xdr:col>22</xdr:col>
      <xdr:colOff>342900</xdr:colOff>
      <xdr:row>34</xdr:row>
      <xdr:rowOff>0</xdr:rowOff>
    </xdr:to>
    <xdr:graphicFrame macro="">
      <xdr:nvGraphicFramePr>
        <xdr:cNvPr id="3" name="Gràfic 2"/>
        <xdr:cNvGraphicFramePr/>
      </xdr:nvGraphicFramePr>
      <xdr:xfrm>
        <a:off x="9953625" y="161925"/>
        <a:ext cx="72104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647700</xdr:colOff>
      <xdr:row>36</xdr:row>
      <xdr:rowOff>95250</xdr:rowOff>
    </xdr:from>
    <xdr:to>
      <xdr:col>31</xdr:col>
      <xdr:colOff>647700</xdr:colOff>
      <xdr:row>53</xdr:row>
      <xdr:rowOff>85725</xdr:rowOff>
    </xdr:to>
    <xdr:graphicFrame macro="">
      <xdr:nvGraphicFramePr>
        <xdr:cNvPr id="6" name="Gráfico 5"/>
        <xdr:cNvGraphicFramePr/>
      </xdr:nvGraphicFramePr>
      <xdr:xfrm>
        <a:off x="19754850" y="5953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704850</xdr:colOff>
      <xdr:row>77</xdr:row>
      <xdr:rowOff>152400</xdr:rowOff>
    </xdr:from>
    <xdr:to>
      <xdr:col>14</xdr:col>
      <xdr:colOff>647700</xdr:colOff>
      <xdr:row>94</xdr:row>
      <xdr:rowOff>142875</xdr:rowOff>
    </xdr:to>
    <xdr:graphicFrame macro="">
      <xdr:nvGraphicFramePr>
        <xdr:cNvPr id="7" name="Gráfico 6"/>
        <xdr:cNvGraphicFramePr/>
      </xdr:nvGraphicFramePr>
      <xdr:xfrm>
        <a:off x="4514850" y="12649200"/>
        <a:ext cx="6858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476250</xdr:colOff>
      <xdr:row>37</xdr:row>
      <xdr:rowOff>28575</xdr:rowOff>
    </xdr:from>
    <xdr:to>
      <xdr:col>16</xdr:col>
      <xdr:colOff>466725</xdr:colOff>
      <xdr:row>54</xdr:row>
      <xdr:rowOff>19050</xdr:rowOff>
    </xdr:to>
    <xdr:graphicFrame macro="">
      <xdr:nvGraphicFramePr>
        <xdr:cNvPr id="8" name="Gráfico 7"/>
        <xdr:cNvGraphicFramePr/>
      </xdr:nvGraphicFramePr>
      <xdr:xfrm>
        <a:off x="7391400" y="6048375"/>
        <a:ext cx="53244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295275</xdr:colOff>
      <xdr:row>36</xdr:row>
      <xdr:rowOff>133350</xdr:rowOff>
    </xdr:from>
    <xdr:to>
      <xdr:col>25</xdr:col>
      <xdr:colOff>104775</xdr:colOff>
      <xdr:row>53</xdr:row>
      <xdr:rowOff>123825</xdr:rowOff>
    </xdr:to>
    <xdr:graphicFrame macro="">
      <xdr:nvGraphicFramePr>
        <xdr:cNvPr id="9" name="Gráfico 8"/>
        <xdr:cNvGraphicFramePr/>
      </xdr:nvGraphicFramePr>
      <xdr:xfrm>
        <a:off x="13306425" y="5991225"/>
        <a:ext cx="59055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55</xdr:row>
      <xdr:rowOff>95250</xdr:rowOff>
    </xdr:from>
    <xdr:to>
      <xdr:col>6</xdr:col>
      <xdr:colOff>38100</xdr:colOff>
      <xdr:row>72</xdr:row>
      <xdr:rowOff>85725</xdr:rowOff>
    </xdr:to>
    <xdr:graphicFrame macro="">
      <xdr:nvGraphicFramePr>
        <xdr:cNvPr id="10" name="Gráfico 9"/>
        <xdr:cNvGraphicFramePr/>
      </xdr:nvGraphicFramePr>
      <xdr:xfrm>
        <a:off x="38100" y="90297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123825</xdr:colOff>
      <xdr:row>55</xdr:row>
      <xdr:rowOff>152400</xdr:rowOff>
    </xdr:from>
    <xdr:to>
      <xdr:col>15</xdr:col>
      <xdr:colOff>66675</xdr:colOff>
      <xdr:row>72</xdr:row>
      <xdr:rowOff>142875</xdr:rowOff>
    </xdr:to>
    <xdr:graphicFrame macro="">
      <xdr:nvGraphicFramePr>
        <xdr:cNvPr id="11" name="Gráfico 10"/>
        <xdr:cNvGraphicFramePr/>
      </xdr:nvGraphicFramePr>
      <xdr:xfrm>
        <a:off x="4695825" y="9086850"/>
        <a:ext cx="685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76200</xdr:colOff>
      <xdr:row>53</xdr:row>
      <xdr:rowOff>66675</xdr:rowOff>
    </xdr:from>
    <xdr:to>
      <xdr:col>21</xdr:col>
      <xdr:colOff>76200</xdr:colOff>
      <xdr:row>70</xdr:row>
      <xdr:rowOff>57150</xdr:rowOff>
    </xdr:to>
    <xdr:graphicFrame macro="">
      <xdr:nvGraphicFramePr>
        <xdr:cNvPr id="12" name="Gráfico 11"/>
        <xdr:cNvGraphicFramePr/>
      </xdr:nvGraphicFramePr>
      <xdr:xfrm>
        <a:off x="11563350" y="86772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70</xdr:row>
      <xdr:rowOff>123825</xdr:rowOff>
    </xdr:from>
    <xdr:to>
      <xdr:col>6</xdr:col>
      <xdr:colOff>0</xdr:colOff>
      <xdr:row>87</xdr:row>
      <xdr:rowOff>114300</xdr:rowOff>
    </xdr:to>
    <xdr:graphicFrame macro="">
      <xdr:nvGraphicFramePr>
        <xdr:cNvPr id="13" name="Gráfico 12"/>
        <xdr:cNvGraphicFramePr/>
      </xdr:nvGraphicFramePr>
      <xdr:xfrm>
        <a:off x="0" y="1148715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104775</xdr:colOff>
      <xdr:row>70</xdr:row>
      <xdr:rowOff>152400</xdr:rowOff>
    </xdr:from>
    <xdr:to>
      <xdr:col>21</xdr:col>
      <xdr:colOff>104775</xdr:colOff>
      <xdr:row>87</xdr:row>
      <xdr:rowOff>142875</xdr:rowOff>
    </xdr:to>
    <xdr:graphicFrame macro="">
      <xdr:nvGraphicFramePr>
        <xdr:cNvPr id="14" name="Gráfico 13"/>
        <xdr:cNvGraphicFramePr/>
      </xdr:nvGraphicFramePr>
      <xdr:xfrm>
        <a:off x="11591925" y="1151572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88</xdr:row>
      <xdr:rowOff>19050</xdr:rowOff>
    </xdr:from>
    <xdr:to>
      <xdr:col>6</xdr:col>
      <xdr:colOff>47625</xdr:colOff>
      <xdr:row>105</xdr:row>
      <xdr:rowOff>9525</xdr:rowOff>
    </xdr:to>
    <xdr:graphicFrame macro="">
      <xdr:nvGraphicFramePr>
        <xdr:cNvPr id="15" name="Gráfico 14"/>
        <xdr:cNvGraphicFramePr/>
      </xdr:nvGraphicFramePr>
      <xdr:xfrm>
        <a:off x="47625" y="1429702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123825</xdr:colOff>
      <xdr:row>96</xdr:row>
      <xdr:rowOff>123825</xdr:rowOff>
    </xdr:from>
    <xdr:to>
      <xdr:col>15</xdr:col>
      <xdr:colOff>66675</xdr:colOff>
      <xdr:row>113</xdr:row>
      <xdr:rowOff>114300</xdr:rowOff>
    </xdr:to>
    <xdr:graphicFrame macro="">
      <xdr:nvGraphicFramePr>
        <xdr:cNvPr id="16" name="Gráfico 15"/>
        <xdr:cNvGraphicFramePr/>
      </xdr:nvGraphicFramePr>
      <xdr:xfrm>
        <a:off x="4695825" y="15697200"/>
        <a:ext cx="685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123825</xdr:colOff>
      <xdr:row>88</xdr:row>
      <xdr:rowOff>95250</xdr:rowOff>
    </xdr:from>
    <xdr:to>
      <xdr:col>21</xdr:col>
      <xdr:colOff>123825</xdr:colOff>
      <xdr:row>105</xdr:row>
      <xdr:rowOff>85725</xdr:rowOff>
    </xdr:to>
    <xdr:graphicFrame macro="">
      <xdr:nvGraphicFramePr>
        <xdr:cNvPr id="17" name="Gráfico 16"/>
        <xdr:cNvGraphicFramePr/>
      </xdr:nvGraphicFramePr>
      <xdr:xfrm>
        <a:off x="11610975" y="14373225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106</xdr:row>
      <xdr:rowOff>38100</xdr:rowOff>
    </xdr:from>
    <xdr:to>
      <xdr:col>6</xdr:col>
      <xdr:colOff>9525</xdr:colOff>
      <xdr:row>123</xdr:row>
      <xdr:rowOff>47625</xdr:rowOff>
    </xdr:to>
    <xdr:graphicFrame macro="">
      <xdr:nvGraphicFramePr>
        <xdr:cNvPr id="18" name="Gráfico 17"/>
        <xdr:cNvGraphicFramePr/>
      </xdr:nvGraphicFramePr>
      <xdr:xfrm>
        <a:off x="9525" y="17230725"/>
        <a:ext cx="4572000" cy="2762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152400</xdr:rowOff>
    </xdr:from>
    <xdr:to>
      <xdr:col>27</xdr:col>
      <xdr:colOff>723900</xdr:colOff>
      <xdr:row>120</xdr:row>
      <xdr:rowOff>133350</xdr:rowOff>
    </xdr:to>
    <xdr:graphicFrame macro="">
      <xdr:nvGraphicFramePr>
        <xdr:cNvPr id="2" name="1 Gráfico"/>
        <xdr:cNvGraphicFramePr/>
      </xdr:nvGraphicFramePr>
      <xdr:xfrm>
        <a:off x="66675" y="4886325"/>
        <a:ext cx="19745325" cy="1487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21</xdr:col>
      <xdr:colOff>0</xdr:colOff>
      <xdr:row>17</xdr:row>
      <xdr:rowOff>152400</xdr:rowOff>
    </xdr:to>
    <xdr:graphicFrame macro="">
      <xdr:nvGraphicFramePr>
        <xdr:cNvPr id="3" name="Gráfico 2"/>
        <xdr:cNvGraphicFramePr/>
      </xdr:nvGraphicFramePr>
      <xdr:xfrm>
        <a:off x="1490662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0</xdr:colOff>
      <xdr:row>17</xdr:row>
      <xdr:rowOff>152400</xdr:rowOff>
    </xdr:to>
    <xdr:graphicFrame macro="">
      <xdr:nvGraphicFramePr>
        <xdr:cNvPr id="4" name="Gráfico 3"/>
        <xdr:cNvGraphicFramePr/>
      </xdr:nvGraphicFramePr>
      <xdr:xfrm>
        <a:off x="20240625" y="161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0</xdr:colOff>
      <xdr:row>17</xdr:row>
      <xdr:rowOff>152400</xdr:rowOff>
    </xdr:to>
    <xdr:graphicFrame macro="">
      <xdr:nvGraphicFramePr>
        <xdr:cNvPr id="5" name="Gráfico 4"/>
        <xdr:cNvGraphicFramePr/>
      </xdr:nvGraphicFramePr>
      <xdr:xfrm>
        <a:off x="25574625" y="1619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0</xdr:colOff>
      <xdr:row>1</xdr:row>
      <xdr:rowOff>0</xdr:rowOff>
    </xdr:from>
    <xdr:to>
      <xdr:col>42</xdr:col>
      <xdr:colOff>0</xdr:colOff>
      <xdr:row>17</xdr:row>
      <xdr:rowOff>152400</xdr:rowOff>
    </xdr:to>
    <xdr:graphicFrame macro="">
      <xdr:nvGraphicFramePr>
        <xdr:cNvPr id="6" name="Gráfico 5"/>
        <xdr:cNvGraphicFramePr/>
      </xdr:nvGraphicFramePr>
      <xdr:xfrm>
        <a:off x="30908625" y="1619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43</xdr:col>
      <xdr:colOff>0</xdr:colOff>
      <xdr:row>1</xdr:row>
      <xdr:rowOff>0</xdr:rowOff>
    </xdr:from>
    <xdr:to>
      <xdr:col>49</xdr:col>
      <xdr:colOff>0</xdr:colOff>
      <xdr:row>17</xdr:row>
      <xdr:rowOff>152400</xdr:rowOff>
    </xdr:to>
    <xdr:graphicFrame macro="">
      <xdr:nvGraphicFramePr>
        <xdr:cNvPr id="7" name="Gráfico 6"/>
        <xdr:cNvGraphicFramePr/>
      </xdr:nvGraphicFramePr>
      <xdr:xfrm>
        <a:off x="36242625" y="1619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50</xdr:col>
      <xdr:colOff>0</xdr:colOff>
      <xdr:row>1</xdr:row>
      <xdr:rowOff>0</xdr:rowOff>
    </xdr:from>
    <xdr:to>
      <xdr:col>56</xdr:col>
      <xdr:colOff>0</xdr:colOff>
      <xdr:row>17</xdr:row>
      <xdr:rowOff>152400</xdr:rowOff>
    </xdr:to>
    <xdr:graphicFrame macro="">
      <xdr:nvGraphicFramePr>
        <xdr:cNvPr id="8" name="Gráfico 7"/>
        <xdr:cNvGraphicFramePr/>
      </xdr:nvGraphicFramePr>
      <xdr:xfrm>
        <a:off x="41576625" y="1619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57</xdr:col>
      <xdr:colOff>0</xdr:colOff>
      <xdr:row>1</xdr:row>
      <xdr:rowOff>0</xdr:rowOff>
    </xdr:from>
    <xdr:to>
      <xdr:col>63</xdr:col>
      <xdr:colOff>0</xdr:colOff>
      <xdr:row>17</xdr:row>
      <xdr:rowOff>152400</xdr:rowOff>
    </xdr:to>
    <xdr:graphicFrame macro="">
      <xdr:nvGraphicFramePr>
        <xdr:cNvPr id="9" name="Gráfico 8"/>
        <xdr:cNvGraphicFramePr/>
      </xdr:nvGraphicFramePr>
      <xdr:xfrm>
        <a:off x="46910625" y="16192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64</xdr:col>
      <xdr:colOff>0</xdr:colOff>
      <xdr:row>1</xdr:row>
      <xdr:rowOff>0</xdr:rowOff>
    </xdr:from>
    <xdr:to>
      <xdr:col>70</xdr:col>
      <xdr:colOff>0</xdr:colOff>
      <xdr:row>17</xdr:row>
      <xdr:rowOff>152400</xdr:rowOff>
    </xdr:to>
    <xdr:graphicFrame macro="">
      <xdr:nvGraphicFramePr>
        <xdr:cNvPr id="10" name="Gráfico 9"/>
        <xdr:cNvGraphicFramePr/>
      </xdr:nvGraphicFramePr>
      <xdr:xfrm>
        <a:off x="52244625" y="1619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1</xdr:row>
      <xdr:rowOff>0</xdr:rowOff>
    </xdr:from>
    <xdr:to>
      <xdr:col>77</xdr:col>
      <xdr:colOff>0</xdr:colOff>
      <xdr:row>17</xdr:row>
      <xdr:rowOff>152400</xdr:rowOff>
    </xdr:to>
    <xdr:graphicFrame macro="">
      <xdr:nvGraphicFramePr>
        <xdr:cNvPr id="11" name="Gráfico 10"/>
        <xdr:cNvGraphicFramePr/>
      </xdr:nvGraphicFramePr>
      <xdr:xfrm>
        <a:off x="57578625" y="16192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84</xdr:col>
      <xdr:colOff>0</xdr:colOff>
      <xdr:row>17</xdr:row>
      <xdr:rowOff>152400</xdr:rowOff>
    </xdr:to>
    <xdr:graphicFrame macro="">
      <xdr:nvGraphicFramePr>
        <xdr:cNvPr id="12" name="Gráfico 11"/>
        <xdr:cNvGraphicFramePr/>
      </xdr:nvGraphicFramePr>
      <xdr:xfrm>
        <a:off x="62912625" y="16192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85</xdr:col>
      <xdr:colOff>0</xdr:colOff>
      <xdr:row>1</xdr:row>
      <xdr:rowOff>0</xdr:rowOff>
    </xdr:from>
    <xdr:to>
      <xdr:col>91</xdr:col>
      <xdr:colOff>0</xdr:colOff>
      <xdr:row>17</xdr:row>
      <xdr:rowOff>152400</xdr:rowOff>
    </xdr:to>
    <xdr:graphicFrame macro="">
      <xdr:nvGraphicFramePr>
        <xdr:cNvPr id="13" name="Gráfico 12"/>
        <xdr:cNvGraphicFramePr/>
      </xdr:nvGraphicFramePr>
      <xdr:xfrm>
        <a:off x="68246625" y="16192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92</xdr:col>
      <xdr:colOff>0</xdr:colOff>
      <xdr:row>1</xdr:row>
      <xdr:rowOff>0</xdr:rowOff>
    </xdr:from>
    <xdr:to>
      <xdr:col>98</xdr:col>
      <xdr:colOff>0</xdr:colOff>
      <xdr:row>17</xdr:row>
      <xdr:rowOff>152400</xdr:rowOff>
    </xdr:to>
    <xdr:graphicFrame macro="">
      <xdr:nvGraphicFramePr>
        <xdr:cNvPr id="14" name="Gráfico 13"/>
        <xdr:cNvGraphicFramePr/>
      </xdr:nvGraphicFramePr>
      <xdr:xfrm>
        <a:off x="73580625" y="161925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99</xdr:col>
      <xdr:colOff>0</xdr:colOff>
      <xdr:row>1</xdr:row>
      <xdr:rowOff>0</xdr:rowOff>
    </xdr:from>
    <xdr:to>
      <xdr:col>105</xdr:col>
      <xdr:colOff>0</xdr:colOff>
      <xdr:row>17</xdr:row>
      <xdr:rowOff>152400</xdr:rowOff>
    </xdr:to>
    <xdr:graphicFrame macro="">
      <xdr:nvGraphicFramePr>
        <xdr:cNvPr id="15" name="Gráfico 14"/>
        <xdr:cNvGraphicFramePr/>
      </xdr:nvGraphicFramePr>
      <xdr:xfrm>
        <a:off x="78914625" y="161925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106</xdr:col>
      <xdr:colOff>0</xdr:colOff>
      <xdr:row>1</xdr:row>
      <xdr:rowOff>0</xdr:rowOff>
    </xdr:from>
    <xdr:to>
      <xdr:col>112</xdr:col>
      <xdr:colOff>0</xdr:colOff>
      <xdr:row>17</xdr:row>
      <xdr:rowOff>152400</xdr:rowOff>
    </xdr:to>
    <xdr:graphicFrame macro="">
      <xdr:nvGraphicFramePr>
        <xdr:cNvPr id="16" name="Gráfico 15"/>
        <xdr:cNvGraphicFramePr/>
      </xdr:nvGraphicFramePr>
      <xdr:xfrm>
        <a:off x="84248625" y="161925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21</xdr:col>
      <xdr:colOff>0</xdr:colOff>
      <xdr:row>35</xdr:row>
      <xdr:rowOff>152400</xdr:rowOff>
    </xdr:to>
    <xdr:graphicFrame macro="">
      <xdr:nvGraphicFramePr>
        <xdr:cNvPr id="17" name="Gráfico 16"/>
        <xdr:cNvGraphicFramePr/>
      </xdr:nvGraphicFramePr>
      <xdr:xfrm>
        <a:off x="14906625" y="3076575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19</xdr:row>
      <xdr:rowOff>0</xdr:rowOff>
    </xdr:from>
    <xdr:to>
      <xdr:col>28</xdr:col>
      <xdr:colOff>0</xdr:colOff>
      <xdr:row>35</xdr:row>
      <xdr:rowOff>152400</xdr:rowOff>
    </xdr:to>
    <xdr:graphicFrame macro="">
      <xdr:nvGraphicFramePr>
        <xdr:cNvPr id="18" name="Gráfico 17"/>
        <xdr:cNvGraphicFramePr/>
      </xdr:nvGraphicFramePr>
      <xdr:xfrm>
        <a:off x="20240625" y="307657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29</xdr:col>
      <xdr:colOff>0</xdr:colOff>
      <xdr:row>19</xdr:row>
      <xdr:rowOff>0</xdr:rowOff>
    </xdr:from>
    <xdr:to>
      <xdr:col>35</xdr:col>
      <xdr:colOff>0</xdr:colOff>
      <xdr:row>35</xdr:row>
      <xdr:rowOff>152400</xdr:rowOff>
    </xdr:to>
    <xdr:graphicFrame macro="">
      <xdr:nvGraphicFramePr>
        <xdr:cNvPr id="19" name="Gráfico 18"/>
        <xdr:cNvGraphicFramePr/>
      </xdr:nvGraphicFramePr>
      <xdr:xfrm>
        <a:off x="25574625" y="3076575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36</xdr:col>
      <xdr:colOff>0</xdr:colOff>
      <xdr:row>19</xdr:row>
      <xdr:rowOff>0</xdr:rowOff>
    </xdr:from>
    <xdr:to>
      <xdr:col>42</xdr:col>
      <xdr:colOff>0</xdr:colOff>
      <xdr:row>35</xdr:row>
      <xdr:rowOff>152400</xdr:rowOff>
    </xdr:to>
    <xdr:graphicFrame macro="">
      <xdr:nvGraphicFramePr>
        <xdr:cNvPr id="20" name="Gráfico 19"/>
        <xdr:cNvGraphicFramePr/>
      </xdr:nvGraphicFramePr>
      <xdr:xfrm>
        <a:off x="30908625" y="3076575"/>
        <a:ext cx="45720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43</xdr:col>
      <xdr:colOff>0</xdr:colOff>
      <xdr:row>19</xdr:row>
      <xdr:rowOff>0</xdr:rowOff>
    </xdr:from>
    <xdr:to>
      <xdr:col>49</xdr:col>
      <xdr:colOff>0</xdr:colOff>
      <xdr:row>35</xdr:row>
      <xdr:rowOff>152400</xdr:rowOff>
    </xdr:to>
    <xdr:graphicFrame macro="">
      <xdr:nvGraphicFramePr>
        <xdr:cNvPr id="21" name="Gráfico 20"/>
        <xdr:cNvGraphicFramePr/>
      </xdr:nvGraphicFramePr>
      <xdr:xfrm>
        <a:off x="36242625" y="3076575"/>
        <a:ext cx="45720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50</xdr:col>
      <xdr:colOff>0</xdr:colOff>
      <xdr:row>19</xdr:row>
      <xdr:rowOff>0</xdr:rowOff>
    </xdr:from>
    <xdr:to>
      <xdr:col>56</xdr:col>
      <xdr:colOff>0</xdr:colOff>
      <xdr:row>35</xdr:row>
      <xdr:rowOff>152400</xdr:rowOff>
    </xdr:to>
    <xdr:graphicFrame macro="">
      <xdr:nvGraphicFramePr>
        <xdr:cNvPr id="22" name="Gráfico 21"/>
        <xdr:cNvGraphicFramePr/>
      </xdr:nvGraphicFramePr>
      <xdr:xfrm>
        <a:off x="41576625" y="3076575"/>
        <a:ext cx="45720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57</xdr:col>
      <xdr:colOff>0</xdr:colOff>
      <xdr:row>19</xdr:row>
      <xdr:rowOff>0</xdr:rowOff>
    </xdr:from>
    <xdr:to>
      <xdr:col>63</xdr:col>
      <xdr:colOff>0</xdr:colOff>
      <xdr:row>35</xdr:row>
      <xdr:rowOff>152400</xdr:rowOff>
    </xdr:to>
    <xdr:graphicFrame macro="">
      <xdr:nvGraphicFramePr>
        <xdr:cNvPr id="23" name="Gráfico 22"/>
        <xdr:cNvGraphicFramePr/>
      </xdr:nvGraphicFramePr>
      <xdr:xfrm>
        <a:off x="46910625" y="3076575"/>
        <a:ext cx="457200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64</xdr:col>
      <xdr:colOff>0</xdr:colOff>
      <xdr:row>19</xdr:row>
      <xdr:rowOff>0</xdr:rowOff>
    </xdr:from>
    <xdr:to>
      <xdr:col>70</xdr:col>
      <xdr:colOff>0</xdr:colOff>
      <xdr:row>35</xdr:row>
      <xdr:rowOff>152400</xdr:rowOff>
    </xdr:to>
    <xdr:graphicFrame macro="">
      <xdr:nvGraphicFramePr>
        <xdr:cNvPr id="26" name="Gráfico 25"/>
        <xdr:cNvGraphicFramePr/>
      </xdr:nvGraphicFramePr>
      <xdr:xfrm>
        <a:off x="52244625" y="3076575"/>
        <a:ext cx="457200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19</xdr:row>
      <xdr:rowOff>0</xdr:rowOff>
    </xdr:from>
    <xdr:to>
      <xdr:col>77</xdr:col>
      <xdr:colOff>0</xdr:colOff>
      <xdr:row>35</xdr:row>
      <xdr:rowOff>152400</xdr:rowOff>
    </xdr:to>
    <xdr:graphicFrame macro="">
      <xdr:nvGraphicFramePr>
        <xdr:cNvPr id="27" name="Gráfico 26"/>
        <xdr:cNvGraphicFramePr/>
      </xdr:nvGraphicFramePr>
      <xdr:xfrm>
        <a:off x="57578625" y="3076575"/>
        <a:ext cx="457200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78</xdr:col>
      <xdr:colOff>0</xdr:colOff>
      <xdr:row>19</xdr:row>
      <xdr:rowOff>0</xdr:rowOff>
    </xdr:from>
    <xdr:to>
      <xdr:col>84</xdr:col>
      <xdr:colOff>0</xdr:colOff>
      <xdr:row>35</xdr:row>
      <xdr:rowOff>152400</xdr:rowOff>
    </xdr:to>
    <xdr:graphicFrame macro="">
      <xdr:nvGraphicFramePr>
        <xdr:cNvPr id="28" name="Gráfico 27"/>
        <xdr:cNvGraphicFramePr/>
      </xdr:nvGraphicFramePr>
      <xdr:xfrm>
        <a:off x="62912625" y="3076575"/>
        <a:ext cx="4572000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85</xdr:col>
      <xdr:colOff>0</xdr:colOff>
      <xdr:row>19</xdr:row>
      <xdr:rowOff>0</xdr:rowOff>
    </xdr:from>
    <xdr:to>
      <xdr:col>91</xdr:col>
      <xdr:colOff>0</xdr:colOff>
      <xdr:row>35</xdr:row>
      <xdr:rowOff>152400</xdr:rowOff>
    </xdr:to>
    <xdr:graphicFrame macro="">
      <xdr:nvGraphicFramePr>
        <xdr:cNvPr id="29" name="Gráfico 28"/>
        <xdr:cNvGraphicFramePr/>
      </xdr:nvGraphicFramePr>
      <xdr:xfrm>
        <a:off x="68246625" y="3076575"/>
        <a:ext cx="4572000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92</xdr:col>
      <xdr:colOff>0</xdr:colOff>
      <xdr:row>19</xdr:row>
      <xdr:rowOff>0</xdr:rowOff>
    </xdr:from>
    <xdr:to>
      <xdr:col>98</xdr:col>
      <xdr:colOff>0</xdr:colOff>
      <xdr:row>35</xdr:row>
      <xdr:rowOff>152400</xdr:rowOff>
    </xdr:to>
    <xdr:graphicFrame macro="">
      <xdr:nvGraphicFramePr>
        <xdr:cNvPr id="30" name="Gráfico 29"/>
        <xdr:cNvGraphicFramePr/>
      </xdr:nvGraphicFramePr>
      <xdr:xfrm>
        <a:off x="73580625" y="3076575"/>
        <a:ext cx="4572000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99</xdr:col>
      <xdr:colOff>0</xdr:colOff>
      <xdr:row>19</xdr:row>
      <xdr:rowOff>0</xdr:rowOff>
    </xdr:from>
    <xdr:to>
      <xdr:col>105</xdr:col>
      <xdr:colOff>0</xdr:colOff>
      <xdr:row>35</xdr:row>
      <xdr:rowOff>152400</xdr:rowOff>
    </xdr:to>
    <xdr:graphicFrame macro="">
      <xdr:nvGraphicFramePr>
        <xdr:cNvPr id="31" name="Gráfico 30"/>
        <xdr:cNvGraphicFramePr/>
      </xdr:nvGraphicFramePr>
      <xdr:xfrm>
        <a:off x="78914625" y="3076575"/>
        <a:ext cx="4572000" cy="2743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106</xdr:col>
      <xdr:colOff>0</xdr:colOff>
      <xdr:row>19</xdr:row>
      <xdr:rowOff>0</xdr:rowOff>
    </xdr:from>
    <xdr:to>
      <xdr:col>112</xdr:col>
      <xdr:colOff>0</xdr:colOff>
      <xdr:row>35</xdr:row>
      <xdr:rowOff>152400</xdr:rowOff>
    </xdr:to>
    <xdr:graphicFrame macro="">
      <xdr:nvGraphicFramePr>
        <xdr:cNvPr id="32" name="Gráfico 31"/>
        <xdr:cNvGraphicFramePr/>
      </xdr:nvGraphicFramePr>
      <xdr:xfrm>
        <a:off x="84248625" y="3076575"/>
        <a:ext cx="4572000" cy="2743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113</xdr:col>
      <xdr:colOff>0</xdr:colOff>
      <xdr:row>19</xdr:row>
      <xdr:rowOff>0</xdr:rowOff>
    </xdr:from>
    <xdr:to>
      <xdr:col>119</xdr:col>
      <xdr:colOff>0</xdr:colOff>
      <xdr:row>35</xdr:row>
      <xdr:rowOff>152400</xdr:rowOff>
    </xdr:to>
    <xdr:graphicFrame macro="">
      <xdr:nvGraphicFramePr>
        <xdr:cNvPr id="33" name="Gráfico 32"/>
        <xdr:cNvGraphicFramePr/>
      </xdr:nvGraphicFramePr>
      <xdr:xfrm>
        <a:off x="89582625" y="3076575"/>
        <a:ext cx="4572000" cy="2743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120</xdr:col>
      <xdr:colOff>0</xdr:colOff>
      <xdr:row>19</xdr:row>
      <xdr:rowOff>0</xdr:rowOff>
    </xdr:from>
    <xdr:to>
      <xdr:col>126</xdr:col>
      <xdr:colOff>0</xdr:colOff>
      <xdr:row>35</xdr:row>
      <xdr:rowOff>152400</xdr:rowOff>
    </xdr:to>
    <xdr:graphicFrame macro="">
      <xdr:nvGraphicFramePr>
        <xdr:cNvPr id="34" name="Gráfico 33"/>
        <xdr:cNvGraphicFramePr/>
      </xdr:nvGraphicFramePr>
      <xdr:xfrm>
        <a:off x="94916625" y="3076575"/>
        <a:ext cx="4572000" cy="2743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127</xdr:col>
      <xdr:colOff>0</xdr:colOff>
      <xdr:row>19</xdr:row>
      <xdr:rowOff>0</xdr:rowOff>
    </xdr:from>
    <xdr:to>
      <xdr:col>133</xdr:col>
      <xdr:colOff>0</xdr:colOff>
      <xdr:row>35</xdr:row>
      <xdr:rowOff>152400</xdr:rowOff>
    </xdr:to>
    <xdr:graphicFrame macro="">
      <xdr:nvGraphicFramePr>
        <xdr:cNvPr id="35" name="Gráfico 34"/>
        <xdr:cNvGraphicFramePr/>
      </xdr:nvGraphicFramePr>
      <xdr:xfrm>
        <a:off x="100250625" y="3076575"/>
        <a:ext cx="4572000" cy="2743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15</xdr:col>
      <xdr:colOff>0</xdr:colOff>
      <xdr:row>37</xdr:row>
      <xdr:rowOff>0</xdr:rowOff>
    </xdr:from>
    <xdr:to>
      <xdr:col>21</xdr:col>
      <xdr:colOff>0</xdr:colOff>
      <xdr:row>51</xdr:row>
      <xdr:rowOff>133350</xdr:rowOff>
    </xdr:to>
    <xdr:graphicFrame macro="">
      <xdr:nvGraphicFramePr>
        <xdr:cNvPr id="36" name="Gráfico 35"/>
        <xdr:cNvGraphicFramePr/>
      </xdr:nvGraphicFramePr>
      <xdr:xfrm>
        <a:off x="14906625" y="5991225"/>
        <a:ext cx="4572000" cy="27241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22</xdr:col>
      <xdr:colOff>0</xdr:colOff>
      <xdr:row>37</xdr:row>
      <xdr:rowOff>0</xdr:rowOff>
    </xdr:from>
    <xdr:to>
      <xdr:col>28</xdr:col>
      <xdr:colOff>0</xdr:colOff>
      <xdr:row>51</xdr:row>
      <xdr:rowOff>133350</xdr:rowOff>
    </xdr:to>
    <xdr:graphicFrame macro="">
      <xdr:nvGraphicFramePr>
        <xdr:cNvPr id="37" name="Gráfico 36"/>
        <xdr:cNvGraphicFramePr/>
      </xdr:nvGraphicFramePr>
      <xdr:xfrm>
        <a:off x="20240625" y="5991225"/>
        <a:ext cx="4572000" cy="27241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29</xdr:col>
      <xdr:colOff>0</xdr:colOff>
      <xdr:row>37</xdr:row>
      <xdr:rowOff>0</xdr:rowOff>
    </xdr:from>
    <xdr:to>
      <xdr:col>35</xdr:col>
      <xdr:colOff>0</xdr:colOff>
      <xdr:row>51</xdr:row>
      <xdr:rowOff>133350</xdr:rowOff>
    </xdr:to>
    <xdr:graphicFrame macro="">
      <xdr:nvGraphicFramePr>
        <xdr:cNvPr id="38" name="Gráfico 37"/>
        <xdr:cNvGraphicFramePr/>
      </xdr:nvGraphicFramePr>
      <xdr:xfrm>
        <a:off x="25574625" y="5991225"/>
        <a:ext cx="4572000" cy="2724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36</xdr:col>
      <xdr:colOff>0</xdr:colOff>
      <xdr:row>37</xdr:row>
      <xdr:rowOff>0</xdr:rowOff>
    </xdr:from>
    <xdr:to>
      <xdr:col>42</xdr:col>
      <xdr:colOff>0</xdr:colOff>
      <xdr:row>51</xdr:row>
      <xdr:rowOff>133350</xdr:rowOff>
    </xdr:to>
    <xdr:graphicFrame macro="">
      <xdr:nvGraphicFramePr>
        <xdr:cNvPr id="39" name="Gráfico 38"/>
        <xdr:cNvGraphicFramePr/>
      </xdr:nvGraphicFramePr>
      <xdr:xfrm>
        <a:off x="30908625" y="5991225"/>
        <a:ext cx="4572000" cy="2724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43</xdr:col>
      <xdr:colOff>0</xdr:colOff>
      <xdr:row>37</xdr:row>
      <xdr:rowOff>0</xdr:rowOff>
    </xdr:from>
    <xdr:to>
      <xdr:col>49</xdr:col>
      <xdr:colOff>0</xdr:colOff>
      <xdr:row>51</xdr:row>
      <xdr:rowOff>133350</xdr:rowOff>
    </xdr:to>
    <xdr:graphicFrame macro="">
      <xdr:nvGraphicFramePr>
        <xdr:cNvPr id="40" name="Gráfico 39"/>
        <xdr:cNvGraphicFramePr/>
      </xdr:nvGraphicFramePr>
      <xdr:xfrm>
        <a:off x="36242625" y="5991225"/>
        <a:ext cx="4572000" cy="2724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50</xdr:col>
      <xdr:colOff>0</xdr:colOff>
      <xdr:row>37</xdr:row>
      <xdr:rowOff>0</xdr:rowOff>
    </xdr:from>
    <xdr:to>
      <xdr:col>56</xdr:col>
      <xdr:colOff>0</xdr:colOff>
      <xdr:row>51</xdr:row>
      <xdr:rowOff>133350</xdr:rowOff>
    </xdr:to>
    <xdr:graphicFrame macro="">
      <xdr:nvGraphicFramePr>
        <xdr:cNvPr id="41" name="Gráfico 40"/>
        <xdr:cNvGraphicFramePr/>
      </xdr:nvGraphicFramePr>
      <xdr:xfrm>
        <a:off x="41576625" y="5991225"/>
        <a:ext cx="4572000" cy="2724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57</xdr:col>
      <xdr:colOff>0</xdr:colOff>
      <xdr:row>37</xdr:row>
      <xdr:rowOff>0</xdr:rowOff>
    </xdr:from>
    <xdr:to>
      <xdr:col>63</xdr:col>
      <xdr:colOff>0</xdr:colOff>
      <xdr:row>51</xdr:row>
      <xdr:rowOff>133350</xdr:rowOff>
    </xdr:to>
    <xdr:graphicFrame macro="">
      <xdr:nvGraphicFramePr>
        <xdr:cNvPr id="42" name="Gráfico 41"/>
        <xdr:cNvGraphicFramePr/>
      </xdr:nvGraphicFramePr>
      <xdr:xfrm>
        <a:off x="46910625" y="5991225"/>
        <a:ext cx="4572000" cy="27241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64</xdr:col>
      <xdr:colOff>0</xdr:colOff>
      <xdr:row>37</xdr:row>
      <xdr:rowOff>0</xdr:rowOff>
    </xdr:from>
    <xdr:to>
      <xdr:col>70</xdr:col>
      <xdr:colOff>0</xdr:colOff>
      <xdr:row>51</xdr:row>
      <xdr:rowOff>133350</xdr:rowOff>
    </xdr:to>
    <xdr:graphicFrame macro="">
      <xdr:nvGraphicFramePr>
        <xdr:cNvPr id="43" name="Gráfico 42"/>
        <xdr:cNvGraphicFramePr/>
      </xdr:nvGraphicFramePr>
      <xdr:xfrm>
        <a:off x="52244625" y="5991225"/>
        <a:ext cx="4572000" cy="27241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71</xdr:col>
      <xdr:colOff>0</xdr:colOff>
      <xdr:row>37</xdr:row>
      <xdr:rowOff>0</xdr:rowOff>
    </xdr:from>
    <xdr:to>
      <xdr:col>77</xdr:col>
      <xdr:colOff>0</xdr:colOff>
      <xdr:row>51</xdr:row>
      <xdr:rowOff>133350</xdr:rowOff>
    </xdr:to>
    <xdr:graphicFrame macro="">
      <xdr:nvGraphicFramePr>
        <xdr:cNvPr id="44" name="Gráfico 43"/>
        <xdr:cNvGraphicFramePr/>
      </xdr:nvGraphicFramePr>
      <xdr:xfrm>
        <a:off x="57578625" y="5991225"/>
        <a:ext cx="4572000" cy="27241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78</xdr:col>
      <xdr:colOff>0</xdr:colOff>
      <xdr:row>37</xdr:row>
      <xdr:rowOff>0</xdr:rowOff>
    </xdr:from>
    <xdr:to>
      <xdr:col>84</xdr:col>
      <xdr:colOff>0</xdr:colOff>
      <xdr:row>51</xdr:row>
      <xdr:rowOff>133350</xdr:rowOff>
    </xdr:to>
    <xdr:graphicFrame macro="">
      <xdr:nvGraphicFramePr>
        <xdr:cNvPr id="45" name="Gráfico 44"/>
        <xdr:cNvGraphicFramePr/>
      </xdr:nvGraphicFramePr>
      <xdr:xfrm>
        <a:off x="62912625" y="5991225"/>
        <a:ext cx="4572000" cy="27241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85</xdr:col>
      <xdr:colOff>0</xdr:colOff>
      <xdr:row>37</xdr:row>
      <xdr:rowOff>0</xdr:rowOff>
    </xdr:from>
    <xdr:to>
      <xdr:col>91</xdr:col>
      <xdr:colOff>0</xdr:colOff>
      <xdr:row>51</xdr:row>
      <xdr:rowOff>133350</xdr:rowOff>
    </xdr:to>
    <xdr:graphicFrame macro="">
      <xdr:nvGraphicFramePr>
        <xdr:cNvPr id="46" name="Gráfico 45"/>
        <xdr:cNvGraphicFramePr/>
      </xdr:nvGraphicFramePr>
      <xdr:xfrm>
        <a:off x="68246625" y="5991225"/>
        <a:ext cx="4572000" cy="2724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92</xdr:col>
      <xdr:colOff>0</xdr:colOff>
      <xdr:row>37</xdr:row>
      <xdr:rowOff>0</xdr:rowOff>
    </xdr:from>
    <xdr:to>
      <xdr:col>98</xdr:col>
      <xdr:colOff>0</xdr:colOff>
      <xdr:row>51</xdr:row>
      <xdr:rowOff>133350</xdr:rowOff>
    </xdr:to>
    <xdr:graphicFrame macro="">
      <xdr:nvGraphicFramePr>
        <xdr:cNvPr id="47" name="Gráfico 46"/>
        <xdr:cNvGraphicFramePr/>
      </xdr:nvGraphicFramePr>
      <xdr:xfrm>
        <a:off x="73580625" y="5991225"/>
        <a:ext cx="4572000" cy="27241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66675</xdr:rowOff>
    </xdr:from>
    <xdr:to>
      <xdr:col>12</xdr:col>
      <xdr:colOff>285750</xdr:colOff>
      <xdr:row>12</xdr:row>
      <xdr:rowOff>57150</xdr:rowOff>
    </xdr:to>
    <xdr:graphicFrame macro="">
      <xdr:nvGraphicFramePr>
        <xdr:cNvPr id="5" name="Gráfico 4"/>
        <xdr:cNvGraphicFramePr/>
      </xdr:nvGraphicFramePr>
      <xdr:xfrm>
        <a:off x="4514850" y="66675"/>
        <a:ext cx="50482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42</xdr:row>
      <xdr:rowOff>114300</xdr:rowOff>
    </xdr:from>
    <xdr:to>
      <xdr:col>6</xdr:col>
      <xdr:colOff>38100</xdr:colOff>
      <xdr:row>59</xdr:row>
      <xdr:rowOff>85725</xdr:rowOff>
    </xdr:to>
    <xdr:graphicFrame macro="">
      <xdr:nvGraphicFramePr>
        <xdr:cNvPr id="24" name="Gráfico 23"/>
        <xdr:cNvGraphicFramePr/>
      </xdr:nvGraphicFramePr>
      <xdr:xfrm>
        <a:off x="180975" y="7172325"/>
        <a:ext cx="45624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180975</xdr:colOff>
      <xdr:row>42</xdr:row>
      <xdr:rowOff>114300</xdr:rowOff>
    </xdr:from>
    <xdr:to>
      <xdr:col>12</xdr:col>
      <xdr:colOff>180975</xdr:colOff>
      <xdr:row>59</xdr:row>
      <xdr:rowOff>85725</xdr:rowOff>
    </xdr:to>
    <xdr:graphicFrame macro="">
      <xdr:nvGraphicFramePr>
        <xdr:cNvPr id="25" name="Gráfico 24"/>
        <xdr:cNvGraphicFramePr/>
      </xdr:nvGraphicFramePr>
      <xdr:xfrm>
        <a:off x="4886325" y="7172325"/>
        <a:ext cx="45720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60</xdr:row>
      <xdr:rowOff>95250</xdr:rowOff>
    </xdr:from>
    <xdr:to>
      <xdr:col>6</xdr:col>
      <xdr:colOff>95250</xdr:colOff>
      <xdr:row>77</xdr:row>
      <xdr:rowOff>57150</xdr:rowOff>
    </xdr:to>
    <xdr:graphicFrame macro="">
      <xdr:nvGraphicFramePr>
        <xdr:cNvPr id="26" name="Gráfico 25"/>
        <xdr:cNvGraphicFramePr/>
      </xdr:nvGraphicFramePr>
      <xdr:xfrm>
        <a:off x="228600" y="10067925"/>
        <a:ext cx="45720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200025</xdr:colOff>
      <xdr:row>60</xdr:row>
      <xdr:rowOff>76200</xdr:rowOff>
    </xdr:from>
    <xdr:to>
      <xdr:col>12</xdr:col>
      <xdr:colOff>200025</xdr:colOff>
      <xdr:row>77</xdr:row>
      <xdr:rowOff>47625</xdr:rowOff>
    </xdr:to>
    <xdr:graphicFrame macro="">
      <xdr:nvGraphicFramePr>
        <xdr:cNvPr id="27" name="Gráfico 26"/>
        <xdr:cNvGraphicFramePr/>
      </xdr:nvGraphicFramePr>
      <xdr:xfrm>
        <a:off x="4905375" y="10048875"/>
        <a:ext cx="4572000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78</xdr:row>
      <xdr:rowOff>104775</xdr:rowOff>
    </xdr:from>
    <xdr:to>
      <xdr:col>6</xdr:col>
      <xdr:colOff>85725</xdr:colOff>
      <xdr:row>95</xdr:row>
      <xdr:rowOff>76200</xdr:rowOff>
    </xdr:to>
    <xdr:graphicFrame macro="">
      <xdr:nvGraphicFramePr>
        <xdr:cNvPr id="28" name="Gráfico 27"/>
        <xdr:cNvGraphicFramePr/>
      </xdr:nvGraphicFramePr>
      <xdr:xfrm>
        <a:off x="219075" y="12992100"/>
        <a:ext cx="457200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666750</xdr:colOff>
      <xdr:row>78</xdr:row>
      <xdr:rowOff>38100</xdr:rowOff>
    </xdr:from>
    <xdr:to>
      <xdr:col>12</xdr:col>
      <xdr:colOff>666750</xdr:colOff>
      <xdr:row>95</xdr:row>
      <xdr:rowOff>0</xdr:rowOff>
    </xdr:to>
    <xdr:graphicFrame macro="">
      <xdr:nvGraphicFramePr>
        <xdr:cNvPr id="29" name="Gráfico 28"/>
        <xdr:cNvGraphicFramePr/>
      </xdr:nvGraphicFramePr>
      <xdr:xfrm>
        <a:off x="5372100" y="12925425"/>
        <a:ext cx="4572000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96</xdr:row>
      <xdr:rowOff>104775</xdr:rowOff>
    </xdr:from>
    <xdr:to>
      <xdr:col>6</xdr:col>
      <xdr:colOff>57150</xdr:colOff>
      <xdr:row>113</xdr:row>
      <xdr:rowOff>76200</xdr:rowOff>
    </xdr:to>
    <xdr:graphicFrame macro="">
      <xdr:nvGraphicFramePr>
        <xdr:cNvPr id="30" name="Gráfico 29"/>
        <xdr:cNvGraphicFramePr/>
      </xdr:nvGraphicFramePr>
      <xdr:xfrm>
        <a:off x="190500" y="15906750"/>
        <a:ext cx="457200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180975</xdr:colOff>
      <xdr:row>96</xdr:row>
      <xdr:rowOff>76200</xdr:rowOff>
    </xdr:from>
    <xdr:to>
      <xdr:col>12</xdr:col>
      <xdr:colOff>180975</xdr:colOff>
      <xdr:row>113</xdr:row>
      <xdr:rowOff>47625</xdr:rowOff>
    </xdr:to>
    <xdr:graphicFrame macro="">
      <xdr:nvGraphicFramePr>
        <xdr:cNvPr id="31" name="Gráfico 30"/>
        <xdr:cNvGraphicFramePr/>
      </xdr:nvGraphicFramePr>
      <xdr:xfrm>
        <a:off x="4886325" y="15878175"/>
        <a:ext cx="4572000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113</xdr:row>
      <xdr:rowOff>142875</xdr:rowOff>
    </xdr:from>
    <xdr:to>
      <xdr:col>6</xdr:col>
      <xdr:colOff>180975</xdr:colOff>
      <xdr:row>130</xdr:row>
      <xdr:rowOff>114300</xdr:rowOff>
    </xdr:to>
    <xdr:graphicFrame macro="">
      <xdr:nvGraphicFramePr>
        <xdr:cNvPr id="32" name="Gráfico 31"/>
        <xdr:cNvGraphicFramePr/>
      </xdr:nvGraphicFramePr>
      <xdr:xfrm>
        <a:off x="314325" y="18697575"/>
        <a:ext cx="4572000" cy="2724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314325</xdr:colOff>
      <xdr:row>114</xdr:row>
      <xdr:rowOff>19050</xdr:rowOff>
    </xdr:from>
    <xdr:to>
      <xdr:col>12</xdr:col>
      <xdr:colOff>314325</xdr:colOff>
      <xdr:row>130</xdr:row>
      <xdr:rowOff>152400</xdr:rowOff>
    </xdr:to>
    <xdr:graphicFrame macro="">
      <xdr:nvGraphicFramePr>
        <xdr:cNvPr id="33" name="Gráfico 32"/>
        <xdr:cNvGraphicFramePr/>
      </xdr:nvGraphicFramePr>
      <xdr:xfrm>
        <a:off x="5019675" y="18735675"/>
        <a:ext cx="4572000" cy="2724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133350</xdr:colOff>
      <xdr:row>23</xdr:row>
      <xdr:rowOff>133350</xdr:rowOff>
    </xdr:from>
    <xdr:to>
      <xdr:col>20</xdr:col>
      <xdr:colOff>133350</xdr:colOff>
      <xdr:row>40</xdr:row>
      <xdr:rowOff>95250</xdr:rowOff>
    </xdr:to>
    <xdr:graphicFrame macro="">
      <xdr:nvGraphicFramePr>
        <xdr:cNvPr id="34" name="Gráfico 33"/>
        <xdr:cNvGraphicFramePr/>
      </xdr:nvGraphicFramePr>
      <xdr:xfrm>
        <a:off x="10934700" y="4114800"/>
        <a:ext cx="4572000" cy="2714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295275</xdr:colOff>
      <xdr:row>24</xdr:row>
      <xdr:rowOff>38100</xdr:rowOff>
    </xdr:from>
    <xdr:to>
      <xdr:col>26</xdr:col>
      <xdr:colOff>295275</xdr:colOff>
      <xdr:row>41</xdr:row>
      <xdr:rowOff>0</xdr:rowOff>
    </xdr:to>
    <xdr:graphicFrame macro="">
      <xdr:nvGraphicFramePr>
        <xdr:cNvPr id="35" name="Gráfico 34"/>
        <xdr:cNvGraphicFramePr/>
      </xdr:nvGraphicFramePr>
      <xdr:xfrm>
        <a:off x="15668625" y="4181475"/>
        <a:ext cx="4572000" cy="2714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247650</xdr:colOff>
      <xdr:row>41</xdr:row>
      <xdr:rowOff>9525</xdr:rowOff>
    </xdr:from>
    <xdr:to>
      <xdr:col>20</xdr:col>
      <xdr:colOff>247650</xdr:colOff>
      <xdr:row>57</xdr:row>
      <xdr:rowOff>142875</xdr:rowOff>
    </xdr:to>
    <xdr:graphicFrame macro="">
      <xdr:nvGraphicFramePr>
        <xdr:cNvPr id="36" name="Gráfico 35"/>
        <xdr:cNvGraphicFramePr/>
      </xdr:nvGraphicFramePr>
      <xdr:xfrm>
        <a:off x="11049000" y="6905625"/>
        <a:ext cx="457200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76200</xdr:rowOff>
    </xdr:from>
    <xdr:to>
      <xdr:col>8</xdr:col>
      <xdr:colOff>295275</xdr:colOff>
      <xdr:row>39</xdr:row>
      <xdr:rowOff>123825</xdr:rowOff>
    </xdr:to>
    <xdr:graphicFrame macro="">
      <xdr:nvGraphicFramePr>
        <xdr:cNvPr id="2" name="Gráfico 23"/>
        <xdr:cNvGraphicFramePr/>
      </xdr:nvGraphicFramePr>
      <xdr:xfrm>
        <a:off x="609600" y="3657600"/>
        <a:ext cx="4562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22</xdr:row>
      <xdr:rowOff>76200</xdr:rowOff>
    </xdr:from>
    <xdr:to>
      <xdr:col>16</xdr:col>
      <xdr:colOff>133350</xdr:colOff>
      <xdr:row>39</xdr:row>
      <xdr:rowOff>123825</xdr:rowOff>
    </xdr:to>
    <xdr:graphicFrame macro="">
      <xdr:nvGraphicFramePr>
        <xdr:cNvPr id="3" name="Gráfico 24"/>
        <xdr:cNvGraphicFramePr/>
      </xdr:nvGraphicFramePr>
      <xdr:xfrm>
        <a:off x="5314950" y="3657600"/>
        <a:ext cx="4572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40</xdr:row>
      <xdr:rowOff>133350</xdr:rowOff>
    </xdr:from>
    <xdr:to>
      <xdr:col>8</xdr:col>
      <xdr:colOff>352425</xdr:colOff>
      <xdr:row>58</xdr:row>
      <xdr:rowOff>19050</xdr:rowOff>
    </xdr:to>
    <xdr:graphicFrame macro="">
      <xdr:nvGraphicFramePr>
        <xdr:cNvPr id="4" name="Gráfico 25"/>
        <xdr:cNvGraphicFramePr/>
      </xdr:nvGraphicFramePr>
      <xdr:xfrm>
        <a:off x="666750" y="6677025"/>
        <a:ext cx="45624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466725</xdr:colOff>
      <xdr:row>40</xdr:row>
      <xdr:rowOff>123825</xdr:rowOff>
    </xdr:from>
    <xdr:to>
      <xdr:col>16</xdr:col>
      <xdr:colOff>161925</xdr:colOff>
      <xdr:row>58</xdr:row>
      <xdr:rowOff>9525</xdr:rowOff>
    </xdr:to>
    <xdr:graphicFrame macro="">
      <xdr:nvGraphicFramePr>
        <xdr:cNvPr id="5" name="Gráfico 26"/>
        <xdr:cNvGraphicFramePr/>
      </xdr:nvGraphicFramePr>
      <xdr:xfrm>
        <a:off x="5343525" y="6667500"/>
        <a:ext cx="457200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59</xdr:row>
      <xdr:rowOff>76200</xdr:rowOff>
    </xdr:from>
    <xdr:to>
      <xdr:col>8</xdr:col>
      <xdr:colOff>342900</xdr:colOff>
      <xdr:row>76</xdr:row>
      <xdr:rowOff>123825</xdr:rowOff>
    </xdr:to>
    <xdr:graphicFrame macro="">
      <xdr:nvGraphicFramePr>
        <xdr:cNvPr id="6" name="Gráfico 27"/>
        <xdr:cNvGraphicFramePr/>
      </xdr:nvGraphicFramePr>
      <xdr:xfrm>
        <a:off x="647700" y="9715500"/>
        <a:ext cx="457200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314325</xdr:colOff>
      <xdr:row>59</xdr:row>
      <xdr:rowOff>0</xdr:rowOff>
    </xdr:from>
    <xdr:to>
      <xdr:col>17</xdr:col>
      <xdr:colOff>9525</xdr:colOff>
      <xdr:row>76</xdr:row>
      <xdr:rowOff>57150</xdr:rowOff>
    </xdr:to>
    <xdr:graphicFrame macro="">
      <xdr:nvGraphicFramePr>
        <xdr:cNvPr id="7" name="Gráfico 28"/>
        <xdr:cNvGraphicFramePr/>
      </xdr:nvGraphicFramePr>
      <xdr:xfrm>
        <a:off x="5800725" y="9639300"/>
        <a:ext cx="45720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77</xdr:row>
      <xdr:rowOff>161925</xdr:rowOff>
    </xdr:from>
    <xdr:to>
      <xdr:col>8</xdr:col>
      <xdr:colOff>314325</xdr:colOff>
      <xdr:row>95</xdr:row>
      <xdr:rowOff>47625</xdr:rowOff>
    </xdr:to>
    <xdr:graphicFrame macro="">
      <xdr:nvGraphicFramePr>
        <xdr:cNvPr id="8" name="Gráfico 29"/>
        <xdr:cNvGraphicFramePr/>
      </xdr:nvGraphicFramePr>
      <xdr:xfrm>
        <a:off x="619125" y="12715875"/>
        <a:ext cx="4572000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438150</xdr:colOff>
      <xdr:row>77</xdr:row>
      <xdr:rowOff>133350</xdr:rowOff>
    </xdr:from>
    <xdr:to>
      <xdr:col>16</xdr:col>
      <xdr:colOff>133350</xdr:colOff>
      <xdr:row>95</xdr:row>
      <xdr:rowOff>19050</xdr:rowOff>
    </xdr:to>
    <xdr:graphicFrame macro="">
      <xdr:nvGraphicFramePr>
        <xdr:cNvPr id="9" name="Gráfico 30"/>
        <xdr:cNvGraphicFramePr/>
      </xdr:nvGraphicFramePr>
      <xdr:xfrm>
        <a:off x="5314950" y="12687300"/>
        <a:ext cx="4572000" cy="2800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133350</xdr:colOff>
      <xdr:row>95</xdr:row>
      <xdr:rowOff>114300</xdr:rowOff>
    </xdr:from>
    <xdr:to>
      <xdr:col>8</xdr:col>
      <xdr:colOff>438150</xdr:colOff>
      <xdr:row>113</xdr:row>
      <xdr:rowOff>9525</xdr:rowOff>
    </xdr:to>
    <xdr:graphicFrame macro="">
      <xdr:nvGraphicFramePr>
        <xdr:cNvPr id="10" name="Gráfico 31"/>
        <xdr:cNvGraphicFramePr/>
      </xdr:nvGraphicFramePr>
      <xdr:xfrm>
        <a:off x="742950" y="15582900"/>
        <a:ext cx="4572000" cy="2809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571500</xdr:colOff>
      <xdr:row>96</xdr:row>
      <xdr:rowOff>0</xdr:rowOff>
    </xdr:from>
    <xdr:to>
      <xdr:col>16</xdr:col>
      <xdr:colOff>266700</xdr:colOff>
      <xdr:row>113</xdr:row>
      <xdr:rowOff>47625</xdr:rowOff>
    </xdr:to>
    <xdr:graphicFrame macro="">
      <xdr:nvGraphicFramePr>
        <xdr:cNvPr id="11" name="Gráfico 32"/>
        <xdr:cNvGraphicFramePr/>
      </xdr:nvGraphicFramePr>
      <xdr:xfrm>
        <a:off x="5448300" y="15630525"/>
        <a:ext cx="4572000" cy="2800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390525</xdr:colOff>
      <xdr:row>3</xdr:row>
      <xdr:rowOff>0</xdr:rowOff>
    </xdr:from>
    <xdr:to>
      <xdr:col>26</xdr:col>
      <xdr:colOff>85725</xdr:colOff>
      <xdr:row>20</xdr:row>
      <xdr:rowOff>47625</xdr:rowOff>
    </xdr:to>
    <xdr:graphicFrame macro="">
      <xdr:nvGraphicFramePr>
        <xdr:cNvPr id="12" name="Gráfico 33"/>
        <xdr:cNvGraphicFramePr/>
      </xdr:nvGraphicFramePr>
      <xdr:xfrm>
        <a:off x="11363325" y="485775"/>
        <a:ext cx="4572000" cy="2800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26</xdr:col>
      <xdr:colOff>257175</xdr:colOff>
      <xdr:row>3</xdr:row>
      <xdr:rowOff>76200</xdr:rowOff>
    </xdr:from>
    <xdr:to>
      <xdr:col>33</xdr:col>
      <xdr:colOff>561975</xdr:colOff>
      <xdr:row>20</xdr:row>
      <xdr:rowOff>123825</xdr:rowOff>
    </xdr:to>
    <xdr:graphicFrame macro="">
      <xdr:nvGraphicFramePr>
        <xdr:cNvPr id="13" name="Gráfico 34"/>
        <xdr:cNvGraphicFramePr/>
      </xdr:nvGraphicFramePr>
      <xdr:xfrm>
        <a:off x="16106775" y="561975"/>
        <a:ext cx="4572000" cy="2800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504825</xdr:colOff>
      <xdr:row>20</xdr:row>
      <xdr:rowOff>123825</xdr:rowOff>
    </xdr:from>
    <xdr:to>
      <xdr:col>26</xdr:col>
      <xdr:colOff>200025</xdr:colOff>
      <xdr:row>38</xdr:row>
      <xdr:rowOff>9525</xdr:rowOff>
    </xdr:to>
    <xdr:graphicFrame macro="">
      <xdr:nvGraphicFramePr>
        <xdr:cNvPr id="14" name="Gráfico 35"/>
        <xdr:cNvGraphicFramePr/>
      </xdr:nvGraphicFramePr>
      <xdr:xfrm>
        <a:off x="11477625" y="3362325"/>
        <a:ext cx="457200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438150</xdr:colOff>
      <xdr:row>40</xdr:row>
      <xdr:rowOff>133350</xdr:rowOff>
    </xdr:from>
    <xdr:to>
      <xdr:col>27</xdr:col>
      <xdr:colOff>0</xdr:colOff>
      <xdr:row>53</xdr:row>
      <xdr:rowOff>104775</xdr:rowOff>
    </xdr:to>
    <xdr:graphicFrame macro="">
      <xdr:nvGraphicFramePr>
        <xdr:cNvPr id="15" name="Gráfico 4"/>
        <xdr:cNvGraphicFramePr/>
      </xdr:nvGraphicFramePr>
      <xdr:xfrm>
        <a:off x="11410950" y="6677025"/>
        <a:ext cx="5048250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zoomScaleNormal="70" workbookViewId="0" topLeftCell="A1">
      <selection activeCell="L16" sqref="A1:L16"/>
    </sheetView>
  </sheetViews>
  <sheetFormatPr defaultColWidth="11.421875" defaultRowHeight="12.75"/>
  <cols>
    <col min="8" max="8" width="12.28125" style="0" bestFit="1" customWidth="1"/>
    <col min="11" max="12" width="11.421875" style="117" customWidth="1"/>
  </cols>
  <sheetData>
    <row r="1" spans="1:12" ht="13.5" thickBot="1">
      <c r="A1" s="39" t="s">
        <v>81</v>
      </c>
      <c r="B1" s="40">
        <v>2010</v>
      </c>
      <c r="C1" s="40">
        <v>2011</v>
      </c>
      <c r="D1" s="40">
        <v>2012</v>
      </c>
      <c r="E1" s="40">
        <v>2013</v>
      </c>
      <c r="F1" s="40">
        <v>2014</v>
      </c>
      <c r="G1" s="40">
        <v>2015</v>
      </c>
      <c r="H1" s="45">
        <v>2016</v>
      </c>
      <c r="I1" s="54">
        <v>2017</v>
      </c>
      <c r="J1" s="54">
        <v>2018</v>
      </c>
      <c r="K1" s="54">
        <v>2019</v>
      </c>
      <c r="L1" s="46">
        <v>2020</v>
      </c>
    </row>
    <row r="2" spans="1:24" ht="12.75">
      <c r="A2" s="125" t="s">
        <v>19</v>
      </c>
      <c r="B2" s="132">
        <v>25.25</v>
      </c>
      <c r="C2" s="133">
        <v>40.05</v>
      </c>
      <c r="D2" s="133">
        <v>42.93</v>
      </c>
      <c r="E2" s="133">
        <v>70.135</v>
      </c>
      <c r="F2" s="133">
        <v>43.449999999999996</v>
      </c>
      <c r="G2" s="133">
        <v>195.1</v>
      </c>
      <c r="H2" s="133">
        <v>252.9</v>
      </c>
      <c r="I2" s="133">
        <v>304.3</v>
      </c>
      <c r="J2" s="133">
        <v>354.5</v>
      </c>
      <c r="K2" s="133">
        <v>363.2</v>
      </c>
      <c r="L2" s="133">
        <v>353.7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12" ht="12.75">
      <c r="A3" s="120" t="s">
        <v>20</v>
      </c>
      <c r="B3" s="134">
        <v>27.17</v>
      </c>
      <c r="C3" s="135">
        <v>18.6</v>
      </c>
      <c r="D3" s="135">
        <v>22.4</v>
      </c>
      <c r="E3" s="135">
        <v>50.7</v>
      </c>
      <c r="F3" s="135">
        <v>72.5</v>
      </c>
      <c r="G3" s="135">
        <v>105.9</v>
      </c>
      <c r="H3" s="135">
        <f>'Gràffiques històric'!C8</f>
        <v>6</v>
      </c>
      <c r="I3" s="135">
        <v>15.3</v>
      </c>
      <c r="J3" s="135">
        <v>10.5</v>
      </c>
      <c r="K3" s="133">
        <v>6</v>
      </c>
      <c r="L3" s="133">
        <v>4.5</v>
      </c>
    </row>
    <row r="4" spans="1:12" ht="12.75">
      <c r="A4" s="120" t="s">
        <v>88</v>
      </c>
      <c r="B4" s="134">
        <v>135.84</v>
      </c>
      <c r="C4" s="135">
        <v>231.9</v>
      </c>
      <c r="D4" s="135">
        <v>221.29999999999998</v>
      </c>
      <c r="E4" s="135">
        <v>239.26000000000002</v>
      </c>
      <c r="F4" s="135">
        <v>332.71</v>
      </c>
      <c r="G4" s="135">
        <v>452.19</v>
      </c>
      <c r="H4" s="135">
        <v>345.83</v>
      </c>
      <c r="I4" s="135">
        <v>400.78</v>
      </c>
      <c r="J4" s="135">
        <v>408.09</v>
      </c>
      <c r="K4" s="136">
        <v>420.51</v>
      </c>
      <c r="L4" s="133">
        <v>418.57</v>
      </c>
    </row>
    <row r="5" spans="1:12" ht="12.75">
      <c r="A5" s="120" t="s">
        <v>90</v>
      </c>
      <c r="B5" s="134">
        <v>87.64</v>
      </c>
      <c r="C5" s="135">
        <v>102.6</v>
      </c>
      <c r="D5" s="135">
        <v>83.575</v>
      </c>
      <c r="E5" s="135">
        <v>98.4</v>
      </c>
      <c r="F5" s="135">
        <v>127.11</v>
      </c>
      <c r="G5" s="135">
        <v>73.45</v>
      </c>
      <c r="H5" s="135">
        <f>'Gràffiques històric'!E8</f>
        <v>306.79</v>
      </c>
      <c r="I5" s="135">
        <v>307.79</v>
      </c>
      <c r="J5" s="135">
        <v>300.54</v>
      </c>
      <c r="K5" s="136">
        <v>205.24</v>
      </c>
      <c r="L5" s="133">
        <v>193.34</v>
      </c>
    </row>
    <row r="6" spans="1:12" ht="12.75">
      <c r="A6" s="120" t="s">
        <v>83</v>
      </c>
      <c r="B6" s="134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19.5</v>
      </c>
      <c r="I6" s="135">
        <v>12</v>
      </c>
      <c r="J6" s="135">
        <v>3</v>
      </c>
      <c r="K6" s="136">
        <v>12</v>
      </c>
      <c r="L6" s="133">
        <v>19.12</v>
      </c>
    </row>
    <row r="7" spans="1:12" ht="12.75">
      <c r="A7" s="120" t="s">
        <v>24</v>
      </c>
      <c r="B7" s="134">
        <v>75.95</v>
      </c>
      <c r="C7" s="135">
        <v>78.2</v>
      </c>
      <c r="D7" s="135">
        <v>127.4</v>
      </c>
      <c r="E7" s="135">
        <v>108.4</v>
      </c>
      <c r="F7" s="135">
        <v>49.31</v>
      </c>
      <c r="G7" s="135">
        <v>38.45</v>
      </c>
      <c r="H7" s="135">
        <f>'Gràffiques històric'!G8</f>
        <v>30</v>
      </c>
      <c r="I7" s="135">
        <v>21</v>
      </c>
      <c r="J7" s="135">
        <v>12</v>
      </c>
      <c r="K7" s="136">
        <v>6</v>
      </c>
      <c r="L7" s="133">
        <v>21</v>
      </c>
    </row>
    <row r="8" spans="1:12" ht="12.75">
      <c r="A8" s="120" t="s">
        <v>25</v>
      </c>
      <c r="B8" s="134">
        <v>87</v>
      </c>
      <c r="C8" s="135">
        <v>138.1</v>
      </c>
      <c r="D8" s="135">
        <v>206.25</v>
      </c>
      <c r="E8" s="135">
        <v>282.26</v>
      </c>
      <c r="F8" s="135">
        <v>310.8</v>
      </c>
      <c r="G8" s="135">
        <v>276.4</v>
      </c>
      <c r="H8" s="135">
        <v>210.15</v>
      </c>
      <c r="I8" s="135">
        <v>241.1</v>
      </c>
      <c r="J8" s="135">
        <v>223.75</v>
      </c>
      <c r="K8" s="136">
        <v>112.85</v>
      </c>
      <c r="L8" s="133">
        <v>92.5</v>
      </c>
    </row>
    <row r="9" spans="1:12" ht="12.75">
      <c r="A9" s="120" t="s">
        <v>26</v>
      </c>
      <c r="B9" s="134">
        <v>106.25</v>
      </c>
      <c r="C9" s="135">
        <v>137.5</v>
      </c>
      <c r="D9" s="135">
        <v>245.70999999999998</v>
      </c>
      <c r="E9" s="135">
        <v>197.45999999999998</v>
      </c>
      <c r="F9" s="135">
        <v>144.5</v>
      </c>
      <c r="G9" s="135">
        <v>190.56</v>
      </c>
      <c r="H9" s="135">
        <v>194.56</v>
      </c>
      <c r="I9" s="135">
        <v>192.5</v>
      </c>
      <c r="J9" s="135">
        <v>155.82</v>
      </c>
      <c r="K9" s="136">
        <v>187.98</v>
      </c>
      <c r="L9" s="133">
        <v>183.11</v>
      </c>
    </row>
    <row r="10" spans="1:12" ht="12.75">
      <c r="A10" s="120" t="s">
        <v>91</v>
      </c>
      <c r="B10" s="134">
        <v>29</v>
      </c>
      <c r="C10" s="135">
        <v>80.44</v>
      </c>
      <c r="D10" s="135">
        <v>36.42</v>
      </c>
      <c r="E10" s="135">
        <v>53.370000000000005</v>
      </c>
      <c r="F10" s="135">
        <v>65.78999999999999</v>
      </c>
      <c r="G10" s="135">
        <v>56.1</v>
      </c>
      <c r="H10" s="135">
        <v>34.55</v>
      </c>
      <c r="I10" s="135">
        <v>106.9</v>
      </c>
      <c r="J10" s="135">
        <v>137</v>
      </c>
      <c r="K10" s="136">
        <v>121.7</v>
      </c>
      <c r="L10" s="133">
        <v>138.9</v>
      </c>
    </row>
    <row r="11" spans="1:12" ht="12.75">
      <c r="A11" s="120" t="s">
        <v>28</v>
      </c>
      <c r="B11" s="134">
        <v>104.65</v>
      </c>
      <c r="C11" s="135">
        <v>150</v>
      </c>
      <c r="D11" s="135">
        <v>143.75</v>
      </c>
      <c r="E11" s="135">
        <v>128.84</v>
      </c>
      <c r="F11" s="135">
        <v>145.05</v>
      </c>
      <c r="G11" s="135">
        <v>236.8</v>
      </c>
      <c r="H11" s="135">
        <v>196.05</v>
      </c>
      <c r="I11" s="135">
        <v>272.5</v>
      </c>
      <c r="J11" s="135">
        <v>288.75</v>
      </c>
      <c r="K11" s="136">
        <v>296.55</v>
      </c>
      <c r="L11" s="133">
        <v>248.35</v>
      </c>
    </row>
    <row r="12" spans="1:12" ht="12.75">
      <c r="A12" s="120" t="s">
        <v>178</v>
      </c>
      <c r="B12" s="134">
        <v>203.75</v>
      </c>
      <c r="C12" s="135">
        <v>257.77</v>
      </c>
      <c r="D12" s="135">
        <v>293.63</v>
      </c>
      <c r="E12" s="135">
        <v>255.3</v>
      </c>
      <c r="F12" s="135">
        <v>275</v>
      </c>
      <c r="G12" s="135">
        <v>289.5</v>
      </c>
      <c r="H12" s="135">
        <f>'Gràffiques històric'!L8</f>
        <v>286.5</v>
      </c>
      <c r="I12" s="135">
        <v>289.5</v>
      </c>
      <c r="J12" s="135">
        <v>293.73</v>
      </c>
      <c r="K12" s="136">
        <v>283.5</v>
      </c>
      <c r="L12" s="133">
        <v>277.93</v>
      </c>
    </row>
    <row r="13" spans="1:12" ht="12.75">
      <c r="A13" s="120" t="s">
        <v>82</v>
      </c>
      <c r="B13" s="134">
        <v>63.735</v>
      </c>
      <c r="C13" s="135">
        <v>76.77999999999999</v>
      </c>
      <c r="D13" s="135">
        <v>78.55000000000001</v>
      </c>
      <c r="E13" s="135">
        <v>48.21</v>
      </c>
      <c r="F13" s="135">
        <v>125.42999999999999</v>
      </c>
      <c r="G13" s="135">
        <v>189.7</v>
      </c>
      <c r="H13" s="135">
        <f>'Gràffiques històric'!M8</f>
        <v>122.55000000000001</v>
      </c>
      <c r="I13" s="135">
        <f>80.45+2.95+29.55+26.25</f>
        <v>139.2</v>
      </c>
      <c r="J13" s="135">
        <v>172.9</v>
      </c>
      <c r="K13" s="137">
        <v>124.7</v>
      </c>
      <c r="L13" s="133">
        <v>119.68</v>
      </c>
    </row>
    <row r="14" spans="1:12" ht="12.75">
      <c r="A14" s="120" t="s">
        <v>31</v>
      </c>
      <c r="B14" s="134">
        <v>0</v>
      </c>
      <c r="C14" s="135">
        <v>8.1</v>
      </c>
      <c r="D14" s="135">
        <v>16.8</v>
      </c>
      <c r="E14" s="135">
        <v>20.2</v>
      </c>
      <c r="F14" s="135">
        <v>18</v>
      </c>
      <c r="G14" s="135">
        <v>16.8</v>
      </c>
      <c r="H14" s="135">
        <f>'Gràffiques històric'!N8</f>
        <v>24.7</v>
      </c>
      <c r="I14" s="135">
        <v>5.2</v>
      </c>
      <c r="J14" s="135">
        <v>6.7</v>
      </c>
      <c r="K14" s="137">
        <v>4.5</v>
      </c>
      <c r="L14" s="133">
        <v>0</v>
      </c>
    </row>
    <row r="15" spans="1:12" ht="12.75">
      <c r="A15" s="120" t="s">
        <v>16</v>
      </c>
      <c r="B15" s="134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42</v>
      </c>
      <c r="H15" s="135">
        <v>42</v>
      </c>
      <c r="I15" s="135">
        <v>42</v>
      </c>
      <c r="J15" s="135">
        <v>36</v>
      </c>
      <c r="K15" s="137">
        <v>45</v>
      </c>
      <c r="L15" s="133">
        <v>45</v>
      </c>
    </row>
    <row r="16" spans="1:12" ht="12.75">
      <c r="A16" s="123" t="s">
        <v>93</v>
      </c>
      <c r="B16" s="134">
        <f>SUM(B2:B15)</f>
        <v>946.2349999999999</v>
      </c>
      <c r="C16" s="135">
        <f aca="true" t="shared" si="0" ref="C16:J16">SUM(C2:C15)</f>
        <v>1320.0399999999997</v>
      </c>
      <c r="D16" s="135">
        <f t="shared" si="0"/>
        <v>1518.7150000000001</v>
      </c>
      <c r="E16" s="135">
        <f t="shared" si="0"/>
        <v>1552.535</v>
      </c>
      <c r="F16" s="135">
        <f t="shared" si="0"/>
        <v>1709.6499999999999</v>
      </c>
      <c r="G16" s="135">
        <f>SUM(G2:G15)</f>
        <v>2162.9500000000003</v>
      </c>
      <c r="H16" s="135">
        <f t="shared" si="0"/>
        <v>2072.08</v>
      </c>
      <c r="I16" s="135">
        <f t="shared" si="0"/>
        <v>2350.0699999999997</v>
      </c>
      <c r="J16" s="135">
        <f t="shared" si="0"/>
        <v>2403.2799999999997</v>
      </c>
      <c r="K16" s="137">
        <f>SUM(K2:K15)</f>
        <v>2189.73</v>
      </c>
      <c r="L16" s="133">
        <f>SUM(L2:L15)</f>
        <v>2115.7000000000003</v>
      </c>
    </row>
    <row r="17" spans="1:12" s="117" customFormat="1" ht="12.75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8"/>
      <c r="L17" s="157"/>
    </row>
    <row r="18" ht="13.5" thickBot="1"/>
    <row r="19" spans="1:12" ht="13.5" thickBot="1">
      <c r="A19" s="39" t="s">
        <v>81</v>
      </c>
      <c r="B19" s="121">
        <v>2010</v>
      </c>
      <c r="C19" s="40">
        <v>2011</v>
      </c>
      <c r="D19" s="40">
        <v>2012</v>
      </c>
      <c r="E19" s="40">
        <v>2013</v>
      </c>
      <c r="F19" s="40">
        <v>2014</v>
      </c>
      <c r="G19" s="40">
        <v>2015</v>
      </c>
      <c r="H19" s="53">
        <v>2016</v>
      </c>
      <c r="I19" s="54">
        <v>2017</v>
      </c>
      <c r="J19" s="46">
        <v>2018</v>
      </c>
      <c r="K19" s="46">
        <v>2019</v>
      </c>
      <c r="L19" s="46">
        <v>2020</v>
      </c>
    </row>
    <row r="20" spans="1:12" ht="12.75">
      <c r="A20" s="124" t="s">
        <v>19</v>
      </c>
      <c r="B20" s="142">
        <v>0.04710645125181896</v>
      </c>
      <c r="C20" s="145">
        <v>0.034095552679970026</v>
      </c>
      <c r="D20" s="145">
        <v>0.030023078536960623</v>
      </c>
      <c r="E20" s="145">
        <v>0.030913498622589533</v>
      </c>
      <c r="F20" s="145">
        <v>0.009749261120440285</v>
      </c>
      <c r="G20" s="138">
        <v>0.05645189755566061</v>
      </c>
      <c r="H20" s="138">
        <f>'Gràffiques històric'!B22</f>
        <v>0.09079162391213469</v>
      </c>
      <c r="I20" s="138">
        <v>0.117262946718329</v>
      </c>
      <c r="J20" s="138">
        <v>0.1276</v>
      </c>
      <c r="K20" s="138">
        <v>0.1266453963770769</v>
      </c>
      <c r="L20" s="138">
        <v>0.14600317846896863</v>
      </c>
    </row>
    <row r="21" spans="1:12" ht="12.75">
      <c r="A21" s="122" t="s">
        <v>20</v>
      </c>
      <c r="B21" s="143">
        <v>0.04445935331849719</v>
      </c>
      <c r="C21" s="146">
        <v>0.01917328110504072</v>
      </c>
      <c r="D21" s="146">
        <v>0.01766060109117285</v>
      </c>
      <c r="E21" s="146">
        <v>0.03201464970163862</v>
      </c>
      <c r="F21" s="146">
        <v>0.03732305653696604</v>
      </c>
      <c r="G21" s="139">
        <v>0.042125997285397426</v>
      </c>
      <c r="H21" s="138">
        <f>'Gràffiques històric'!C22</f>
        <v>0.0042417815482502655</v>
      </c>
      <c r="I21" s="138">
        <v>0.0128441907320349</v>
      </c>
      <c r="J21" s="138">
        <v>0.0097</v>
      </c>
      <c r="K21" s="138">
        <v>0.005470210147239823</v>
      </c>
      <c r="L21" s="138">
        <v>0.004425866732235063</v>
      </c>
    </row>
    <row r="22" spans="1:12" ht="12.75">
      <c r="A22" s="122" t="s">
        <v>88</v>
      </c>
      <c r="B22" s="143">
        <v>0.14887391089922736</v>
      </c>
      <c r="C22" s="146">
        <v>0.1259504670866826</v>
      </c>
      <c r="D22" s="146">
        <v>0.08992206483490585</v>
      </c>
      <c r="E22" s="146">
        <v>0.07118778209862035</v>
      </c>
      <c r="F22" s="146">
        <v>0.0843146944412767</v>
      </c>
      <c r="G22" s="139">
        <v>0.13691516061692705</v>
      </c>
      <c r="H22" s="138">
        <f>'Gràffiques històric'!D22</f>
        <v>0.09834708850464773</v>
      </c>
      <c r="I22" s="138">
        <v>0.116478048837196</v>
      </c>
      <c r="J22" s="138">
        <v>0.1194</v>
      </c>
      <c r="K22" s="138">
        <v>0.11965614969610053</v>
      </c>
      <c r="L22" s="138">
        <v>0.11535239292072469</v>
      </c>
    </row>
    <row r="23" spans="1:12" ht="12.75">
      <c r="A23" s="122" t="s">
        <v>90</v>
      </c>
      <c r="B23" s="143">
        <v>0.06508968027034052</v>
      </c>
      <c r="C23" s="146">
        <v>0.04521516867549522</v>
      </c>
      <c r="D23" s="146">
        <v>0.022028783046469335</v>
      </c>
      <c r="E23" s="146">
        <v>0.022373551915053264</v>
      </c>
      <c r="F23" s="146">
        <v>0.02821719537372078</v>
      </c>
      <c r="G23" s="139">
        <v>0.0279600538152816</v>
      </c>
      <c r="H23" s="138">
        <f>'Gràffiques històric'!E22</f>
        <v>0.06971470123731721</v>
      </c>
      <c r="I23" s="138">
        <v>0.0699265270514038</v>
      </c>
      <c r="J23" s="138">
        <v>0.07</v>
      </c>
      <c r="K23" s="138">
        <v>0.048945095355176264</v>
      </c>
      <c r="L23" s="138">
        <v>0.04653838562302318</v>
      </c>
    </row>
    <row r="24" spans="1:12" ht="12.75">
      <c r="A24" s="122" t="s">
        <v>83</v>
      </c>
      <c r="B24" s="143">
        <v>0</v>
      </c>
      <c r="C24" s="146">
        <v>0</v>
      </c>
      <c r="D24" s="146">
        <v>0</v>
      </c>
      <c r="E24" s="146">
        <v>0</v>
      </c>
      <c r="F24" s="146">
        <v>0</v>
      </c>
      <c r="G24" s="139">
        <v>0</v>
      </c>
      <c r="H24" s="138">
        <f>'Gràffiques històric'!F22</f>
        <v>0.042</v>
      </c>
      <c r="I24" s="138">
        <v>0.0351648351648352</v>
      </c>
      <c r="J24" s="138">
        <v>0.009</v>
      </c>
      <c r="K24" s="138">
        <v>0.03375527426160337</v>
      </c>
      <c r="L24" s="138">
        <v>0.05367017543859649</v>
      </c>
    </row>
    <row r="25" spans="1:12" ht="12.75">
      <c r="A25" s="122" t="s">
        <v>24</v>
      </c>
      <c r="B25" s="143">
        <v>0.032630737768306724</v>
      </c>
      <c r="C25" s="146">
        <v>0.032464971458225224</v>
      </c>
      <c r="D25" s="146">
        <v>0.05577200893052576</v>
      </c>
      <c r="E25" s="146">
        <v>0.050901577761081895</v>
      </c>
      <c r="F25" s="146">
        <v>0.030197807581603283</v>
      </c>
      <c r="G25" s="139">
        <v>0.03940373683262952</v>
      </c>
      <c r="H25" s="138">
        <f>'Gràffiques històric'!G22</f>
        <v>0.03134796238244514</v>
      </c>
      <c r="I25" s="138">
        <v>0.0257352941176471</v>
      </c>
      <c r="J25" s="138">
        <v>0.0178</v>
      </c>
      <c r="K25" s="138">
        <v>0.009696186166774402</v>
      </c>
      <c r="L25" s="138">
        <v>0.037479921470640734</v>
      </c>
    </row>
    <row r="26" spans="1:12" ht="12.75">
      <c r="A26" s="122" t="s">
        <v>25</v>
      </c>
      <c r="B26" s="143">
        <v>0.10463647844127728</v>
      </c>
      <c r="C26" s="146">
        <v>0.1070750145377011</v>
      </c>
      <c r="D26" s="146">
        <v>0.0997243980272701</v>
      </c>
      <c r="E26" s="146">
        <v>0.105256092331214</v>
      </c>
      <c r="F26" s="146">
        <v>0.1117684078036501</v>
      </c>
      <c r="G26" s="139">
        <v>0.12113277750981878</v>
      </c>
      <c r="H26" s="138">
        <f>'Gràffiques històric'!H22</f>
        <v>0.08028731970109483</v>
      </c>
      <c r="I26" s="138">
        <v>0.0945138085811168</v>
      </c>
      <c r="J26" s="138">
        <v>0.0862</v>
      </c>
      <c r="K26" s="138">
        <v>0.044248828592154024</v>
      </c>
      <c r="L26" s="138">
        <v>0.037022954231623606</v>
      </c>
    </row>
    <row r="27" spans="1:12" ht="12.75">
      <c r="A27" s="122" t="s">
        <v>26</v>
      </c>
      <c r="B27" s="143">
        <v>0.22135416666666666</v>
      </c>
      <c r="C27" s="146">
        <v>0.14666666666666667</v>
      </c>
      <c r="D27" s="146">
        <v>0.14551969203435</v>
      </c>
      <c r="E27" s="146">
        <v>0.08338682432432432</v>
      </c>
      <c r="F27" s="146">
        <v>0.0578694433319984</v>
      </c>
      <c r="G27" s="139">
        <v>0.07979775873081098</v>
      </c>
      <c r="H27" s="138">
        <f>'Gràffiques històric'!I22</f>
        <v>0.07956374576908612</v>
      </c>
      <c r="I27" s="138">
        <v>0.0681054307447373</v>
      </c>
      <c r="J27" s="138">
        <v>0.0527</v>
      </c>
      <c r="K27" s="138">
        <v>0.062472582253240275</v>
      </c>
      <c r="L27" s="138">
        <v>0.06076323212211714</v>
      </c>
    </row>
    <row r="28" spans="1:12" ht="12.75">
      <c r="A28" s="122" t="s">
        <v>91</v>
      </c>
      <c r="B28" s="143">
        <v>0.06525652565256526</v>
      </c>
      <c r="C28" s="146">
        <v>0.11572435620773988</v>
      </c>
      <c r="D28" s="146">
        <v>0.0364374899951977</v>
      </c>
      <c r="E28" s="146">
        <v>0.042810732763807</v>
      </c>
      <c r="F28" s="146">
        <v>0.048270296049011334</v>
      </c>
      <c r="G28" s="139">
        <v>0.03712563391063056</v>
      </c>
      <c r="H28" s="138">
        <f>'Gràffiques històric'!J22</f>
        <v>0.027707078191952065</v>
      </c>
      <c r="I28" s="138">
        <v>0.068923275306254</v>
      </c>
      <c r="J28" s="138">
        <v>0.0886</v>
      </c>
      <c r="K28" s="138">
        <v>0.07789049249575987</v>
      </c>
      <c r="L28" s="138">
        <v>0.09161060546102097</v>
      </c>
    </row>
    <row r="29" spans="1:12" ht="12.75">
      <c r="A29" s="122" t="s">
        <v>28</v>
      </c>
      <c r="B29" s="143">
        <v>0.1356448476992871</v>
      </c>
      <c r="C29" s="146">
        <v>0.135013501350135</v>
      </c>
      <c r="D29" s="146">
        <v>0.09768611328191362</v>
      </c>
      <c r="E29" s="146">
        <v>0.07970306217135785</v>
      </c>
      <c r="F29" s="146">
        <v>0.09253883696449647</v>
      </c>
      <c r="G29" s="139">
        <v>0.15824646787491373</v>
      </c>
      <c r="H29" s="138">
        <f>'Gràffiques històric'!K22</f>
        <v>0.1340483432047383</v>
      </c>
      <c r="I29" s="138">
        <v>0.166129032258065</v>
      </c>
      <c r="J29" s="138">
        <v>0.1719</v>
      </c>
      <c r="K29" s="138">
        <v>0.16505259642678247</v>
      </c>
      <c r="L29" s="138">
        <v>0.1269877793117554</v>
      </c>
    </row>
    <row r="30" spans="1:12" ht="12.75">
      <c r="A30" s="122" t="s">
        <v>178</v>
      </c>
      <c r="B30" s="143">
        <v>0.2515432098765432</v>
      </c>
      <c r="C30" s="146">
        <v>0.19982170542635658</v>
      </c>
      <c r="D30" s="146">
        <v>0.17561602870813398</v>
      </c>
      <c r="E30" s="146">
        <v>0.12929855659660675</v>
      </c>
      <c r="F30" s="146">
        <v>0.12977819726285983</v>
      </c>
      <c r="G30" s="139">
        <v>0.13802435723951287</v>
      </c>
      <c r="H30" s="138">
        <f>'Gràffiques històric'!L22</f>
        <v>0.1237848347375243</v>
      </c>
      <c r="I30" s="138">
        <v>0.128666666666667</v>
      </c>
      <c r="J30" s="138">
        <v>0.1219</v>
      </c>
      <c r="K30" s="138">
        <v>0.11190053285968028</v>
      </c>
      <c r="L30" s="138">
        <v>0.10491883729709324</v>
      </c>
    </row>
    <row r="31" spans="1:12" ht="12.75">
      <c r="A31" s="122" t="s">
        <v>82</v>
      </c>
      <c r="B31" s="144">
        <v>0.08084094368340944</v>
      </c>
      <c r="C31" s="147">
        <v>0.05810020355502417</v>
      </c>
      <c r="D31" s="147">
        <v>0.04076030553364607</v>
      </c>
      <c r="E31" s="147">
        <v>0.02028869623769043</v>
      </c>
      <c r="F31" s="147">
        <v>0.04450350017562969</v>
      </c>
      <c r="G31" s="140">
        <v>0.0833952617721493</v>
      </c>
      <c r="H31" s="138">
        <f>'Gràffiques històric'!M22</f>
        <v>0.05069538094962315</v>
      </c>
      <c r="I31" s="138">
        <v>0.0632940170784719</v>
      </c>
      <c r="J31" s="138">
        <v>0.0802</v>
      </c>
      <c r="K31" s="138">
        <v>0.05889687615125209</v>
      </c>
      <c r="L31" s="138">
        <v>0.05696714678750608</v>
      </c>
    </row>
    <row r="32" spans="1:12" ht="12.75">
      <c r="A32" s="122" t="s">
        <v>31</v>
      </c>
      <c r="B32" s="143">
        <v>0</v>
      </c>
      <c r="C32" s="146">
        <v>0.014283195203667783</v>
      </c>
      <c r="D32" s="146">
        <v>0.02180685358255452</v>
      </c>
      <c r="E32" s="146">
        <v>0.020635407089590357</v>
      </c>
      <c r="F32" s="146">
        <v>0.016208185133492415</v>
      </c>
      <c r="G32" s="139">
        <v>0.005067743810645243</v>
      </c>
      <c r="H32" s="138">
        <f>'Gràffiques històric'!N22</f>
        <v>0.0205781887861368</v>
      </c>
      <c r="I32" s="138">
        <v>0.00488951574988246</v>
      </c>
      <c r="J32" s="138">
        <v>0.0056</v>
      </c>
      <c r="K32" s="138">
        <v>0.003487561032318066</v>
      </c>
      <c r="L32" s="138">
        <v>0</v>
      </c>
    </row>
    <row r="33" spans="1:12" ht="12.75">
      <c r="A33" s="131" t="s">
        <v>16</v>
      </c>
      <c r="B33" s="152" t="s">
        <v>179</v>
      </c>
      <c r="C33" s="153" t="s">
        <v>179</v>
      </c>
      <c r="D33" s="153" t="s">
        <v>179</v>
      </c>
      <c r="E33" s="153" t="s">
        <v>179</v>
      </c>
      <c r="F33" s="153" t="s">
        <v>179</v>
      </c>
      <c r="G33" s="154" t="s">
        <v>179</v>
      </c>
      <c r="H33" s="138">
        <v>0.10824742268041238</v>
      </c>
      <c r="I33" s="138">
        <v>0.1065989847715736</v>
      </c>
      <c r="J33" s="138">
        <v>0.11338582677165354</v>
      </c>
      <c r="K33" s="138">
        <v>0.13333333333333333</v>
      </c>
      <c r="L33" s="138">
        <v>0.13333333333333333</v>
      </c>
    </row>
    <row r="34" spans="1:12" ht="12.75">
      <c r="A34" s="155" t="s">
        <v>93</v>
      </c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ht="12.75">
      <c r="A35" s="41"/>
    </row>
    <row r="36" spans="1:8" ht="12.75">
      <c r="A36" s="41"/>
      <c r="H36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50" zoomScaleNormal="50" workbookViewId="0" topLeftCell="A1">
      <selection activeCell="N19" sqref="N19"/>
    </sheetView>
  </sheetViews>
  <sheetFormatPr defaultColWidth="11.421875" defaultRowHeight="12.75"/>
  <cols>
    <col min="2" max="2" width="13.140625" style="0" customWidth="1"/>
    <col min="5" max="5" width="13.8515625" style="0" customWidth="1"/>
    <col min="6" max="6" width="12.57421875" style="0" customWidth="1"/>
    <col min="7" max="7" width="12.8515625" style="0" customWidth="1"/>
    <col min="8" max="8" width="12.00390625" style="0" customWidth="1"/>
    <col min="11" max="12" width="12.7109375" style="0" customWidth="1"/>
    <col min="13" max="13" width="12.421875" style="0" customWidth="1"/>
    <col min="14" max="14" width="12.57421875" style="0" customWidth="1"/>
    <col min="15" max="16" width="12.421875" style="0" hidden="1" customWidth="1"/>
    <col min="17" max="17" width="16.421875" style="0" hidden="1" customWidth="1"/>
  </cols>
  <sheetData>
    <row r="1" spans="1:17" s="4" customFormat="1" ht="13.5" thickBot="1">
      <c r="A1" s="148" t="s">
        <v>81</v>
      </c>
      <c r="B1" s="148" t="s">
        <v>89</v>
      </c>
      <c r="C1" s="148" t="s">
        <v>20</v>
      </c>
      <c r="D1" s="148" t="s">
        <v>88</v>
      </c>
      <c r="E1" s="148" t="s">
        <v>90</v>
      </c>
      <c r="F1" s="148" t="s">
        <v>83</v>
      </c>
      <c r="G1" s="148" t="s">
        <v>24</v>
      </c>
      <c r="H1" s="148" t="s">
        <v>25</v>
      </c>
      <c r="I1" s="148" t="s">
        <v>26</v>
      </c>
      <c r="J1" s="148" t="s">
        <v>91</v>
      </c>
      <c r="K1" s="148" t="s">
        <v>28</v>
      </c>
      <c r="L1" s="148" t="s">
        <v>178</v>
      </c>
      <c r="M1" s="148" t="s">
        <v>82</v>
      </c>
      <c r="N1" s="148" t="s">
        <v>31</v>
      </c>
      <c r="O1" s="7" t="s">
        <v>34</v>
      </c>
      <c r="P1" s="8" t="s">
        <v>32</v>
      </c>
      <c r="Q1" s="29" t="s">
        <v>86</v>
      </c>
    </row>
    <row r="2" spans="1:17" ht="15">
      <c r="A2" s="149">
        <v>2010</v>
      </c>
      <c r="B2" s="159">
        <v>25.25</v>
      </c>
      <c r="C2" s="159">
        <v>27.17</v>
      </c>
      <c r="D2" s="159">
        <v>135.84</v>
      </c>
      <c r="E2" s="159">
        <v>87.64</v>
      </c>
      <c r="F2" s="160">
        <v>0</v>
      </c>
      <c r="G2" s="160">
        <v>75.95</v>
      </c>
      <c r="H2" s="161">
        <v>87</v>
      </c>
      <c r="I2" s="159">
        <v>106.25</v>
      </c>
      <c r="J2" s="159">
        <v>29</v>
      </c>
      <c r="K2" s="161">
        <v>104.65</v>
      </c>
      <c r="L2" s="160">
        <v>203.75</v>
      </c>
      <c r="M2" s="159">
        <v>63.735</v>
      </c>
      <c r="N2" s="160">
        <v>0</v>
      </c>
      <c r="O2" s="34">
        <v>0</v>
      </c>
      <c r="P2" s="9">
        <v>0</v>
      </c>
      <c r="Q2" s="10">
        <v>0</v>
      </c>
    </row>
    <row r="3" spans="1:30" ht="15">
      <c r="A3" s="149">
        <v>2011</v>
      </c>
      <c r="B3" s="159">
        <v>40.05</v>
      </c>
      <c r="C3" s="159">
        <v>18.6</v>
      </c>
      <c r="D3" s="159">
        <v>231.9</v>
      </c>
      <c r="E3" s="159">
        <v>102.6</v>
      </c>
      <c r="F3" s="160">
        <v>0</v>
      </c>
      <c r="G3" s="160">
        <v>78.2</v>
      </c>
      <c r="H3" s="161">
        <v>138.1</v>
      </c>
      <c r="I3" s="159">
        <v>137.5</v>
      </c>
      <c r="J3" s="159">
        <v>80.44</v>
      </c>
      <c r="K3" s="161">
        <v>150</v>
      </c>
      <c r="L3" s="160">
        <v>257.77</v>
      </c>
      <c r="M3" s="159">
        <v>76.77999999999999</v>
      </c>
      <c r="N3" s="160">
        <v>8.1</v>
      </c>
      <c r="O3" s="6">
        <v>0</v>
      </c>
      <c r="P3" s="5">
        <v>0</v>
      </c>
      <c r="Q3" s="11">
        <v>0</v>
      </c>
      <c r="AD3" s="48"/>
    </row>
    <row r="4" spans="1:30" ht="15">
      <c r="A4" s="149">
        <v>2012</v>
      </c>
      <c r="B4" s="159">
        <v>42.93</v>
      </c>
      <c r="C4" s="159">
        <v>22.4</v>
      </c>
      <c r="D4" s="159">
        <v>221.29999999999998</v>
      </c>
      <c r="E4" s="159">
        <v>83.575</v>
      </c>
      <c r="F4" s="160">
        <v>0</v>
      </c>
      <c r="G4" s="160">
        <v>127.4</v>
      </c>
      <c r="H4" s="161">
        <v>206.25</v>
      </c>
      <c r="I4" s="159">
        <v>245.70999999999998</v>
      </c>
      <c r="J4" s="159">
        <v>36.42</v>
      </c>
      <c r="K4" s="161">
        <v>143.75</v>
      </c>
      <c r="L4" s="160">
        <v>293.63</v>
      </c>
      <c r="M4" s="159">
        <v>78.55000000000001</v>
      </c>
      <c r="N4" s="160">
        <v>16.8</v>
      </c>
      <c r="O4" s="6">
        <v>0</v>
      </c>
      <c r="P4" s="5">
        <v>0</v>
      </c>
      <c r="Q4" s="11">
        <v>0</v>
      </c>
      <c r="AD4" s="48"/>
    </row>
    <row r="5" spans="1:30" ht="15">
      <c r="A5" s="149">
        <v>2013</v>
      </c>
      <c r="B5" s="159">
        <v>70.135</v>
      </c>
      <c r="C5" s="159">
        <v>50.7</v>
      </c>
      <c r="D5" s="159">
        <v>239.26000000000002</v>
      </c>
      <c r="E5" s="159">
        <v>98.4</v>
      </c>
      <c r="F5" s="160">
        <v>0</v>
      </c>
      <c r="G5" s="160">
        <v>108.4</v>
      </c>
      <c r="H5" s="161">
        <v>282.26</v>
      </c>
      <c r="I5" s="159">
        <v>197.45999999999998</v>
      </c>
      <c r="J5" s="159">
        <v>53.370000000000005</v>
      </c>
      <c r="K5" s="161">
        <v>128.84</v>
      </c>
      <c r="L5" s="160">
        <v>255.3</v>
      </c>
      <c r="M5" s="159">
        <v>48.21</v>
      </c>
      <c r="N5" s="160">
        <v>20.2</v>
      </c>
      <c r="O5" s="6">
        <v>0</v>
      </c>
      <c r="P5" s="5">
        <v>0</v>
      </c>
      <c r="Q5" s="11">
        <v>0</v>
      </c>
      <c r="AD5" s="48"/>
    </row>
    <row r="6" spans="1:30" ht="15">
      <c r="A6" s="149">
        <v>2014</v>
      </c>
      <c r="B6" s="159">
        <v>43.449999999999996</v>
      </c>
      <c r="C6" s="159">
        <v>72.5</v>
      </c>
      <c r="D6" s="159">
        <v>332.71</v>
      </c>
      <c r="E6" s="159">
        <v>127.11</v>
      </c>
      <c r="F6" s="160">
        <v>0</v>
      </c>
      <c r="G6" s="160">
        <v>49.31</v>
      </c>
      <c r="H6" s="161">
        <v>310.8</v>
      </c>
      <c r="I6" s="159">
        <v>144.5</v>
      </c>
      <c r="J6" s="159">
        <v>65.78999999999999</v>
      </c>
      <c r="K6" s="161">
        <v>145.05</v>
      </c>
      <c r="L6" s="160">
        <v>275</v>
      </c>
      <c r="M6" s="159">
        <v>125.42999999999999</v>
      </c>
      <c r="N6" s="160">
        <v>18</v>
      </c>
      <c r="O6" s="6">
        <v>0</v>
      </c>
      <c r="P6" s="5">
        <v>0</v>
      </c>
      <c r="Q6" s="11">
        <v>0</v>
      </c>
      <c r="AD6" s="48"/>
    </row>
    <row r="7" spans="1:30" ht="15.75" thickBot="1">
      <c r="A7" s="149">
        <v>2015</v>
      </c>
      <c r="B7" s="159">
        <v>195.12</v>
      </c>
      <c r="C7" s="159">
        <v>50.9</v>
      </c>
      <c r="D7" s="159">
        <v>402.05000000000007</v>
      </c>
      <c r="E7" s="159">
        <v>98.3</v>
      </c>
      <c r="F7" s="160">
        <v>0</v>
      </c>
      <c r="G7" s="160">
        <v>36.55</v>
      </c>
      <c r="H7" s="161">
        <v>263.7</v>
      </c>
      <c r="I7" s="159">
        <v>178.66</v>
      </c>
      <c r="J7" s="159">
        <v>38.8</v>
      </c>
      <c r="K7" s="161">
        <v>217.85</v>
      </c>
      <c r="L7" s="160">
        <v>229.5</v>
      </c>
      <c r="M7" s="159">
        <v>163.28</v>
      </c>
      <c r="N7" s="160">
        <v>3.4</v>
      </c>
      <c r="O7" s="14">
        <v>0</v>
      </c>
      <c r="P7" s="12">
        <v>0</v>
      </c>
      <c r="Q7" s="13">
        <v>58.5</v>
      </c>
      <c r="AD7" s="48"/>
    </row>
    <row r="8" spans="1:30" ht="12.75">
      <c r="A8" s="149">
        <v>2016</v>
      </c>
      <c r="B8" s="159">
        <f>cre_cur_idi_cen_tit_grau!F302</f>
        <v>238.9</v>
      </c>
      <c r="C8" s="159">
        <f>cre_cur_idi_cen_tit_grau!F305</f>
        <v>6</v>
      </c>
      <c r="D8" s="159">
        <f>cre_cur_idi_cen_tit_grau!F311</f>
        <v>343.43</v>
      </c>
      <c r="E8" s="159">
        <f>cre_cur_idi_cen_tit_grau!F317</f>
        <v>306.79</v>
      </c>
      <c r="F8" s="159">
        <f>cre_cur_idi_cen_tit_grau!F319</f>
        <v>15.75</v>
      </c>
      <c r="G8" s="159">
        <f>cre_cur_idi_cen_tit_grau!F321</f>
        <v>30</v>
      </c>
      <c r="H8" s="159">
        <f>cre_cur_idi_cen_tit_grau!F328</f>
        <v>207.9</v>
      </c>
      <c r="I8" s="159">
        <f>cre_cur_idi_cen_tit_grau!F332</f>
        <v>211.56</v>
      </c>
      <c r="J8" s="159">
        <f>cre_cur_idi_cen_tit_grau!F335</f>
        <v>43</v>
      </c>
      <c r="K8" s="159">
        <f>cre_cur_idi_cen_tit_grau!F342</f>
        <v>209.35000000000002</v>
      </c>
      <c r="L8" s="159">
        <f>cre_cur_idi_cen_tit_grau!F344</f>
        <v>286.5</v>
      </c>
      <c r="M8" s="159">
        <f>cre_cur_idi_cen_tit_grau!F349</f>
        <v>122.55000000000001</v>
      </c>
      <c r="N8" s="159">
        <f>cre_cur_idi_cen_tit_grau!F351</f>
        <v>24.7</v>
      </c>
      <c r="AD8" s="48"/>
    </row>
    <row r="9" spans="1:30" ht="12.75">
      <c r="A9" s="149">
        <v>2017</v>
      </c>
      <c r="B9" s="159">
        <v>298.1</v>
      </c>
      <c r="C9" s="159">
        <v>15.3</v>
      </c>
      <c r="D9" s="159">
        <f>228.25+104.4+23.14+19.75+18.64+6.6</f>
        <v>400.78</v>
      </c>
      <c r="E9" s="159">
        <f>69+46.7+50.85+69.19+72.05</f>
        <v>307.79</v>
      </c>
      <c r="F9" s="159">
        <v>12</v>
      </c>
      <c r="G9" s="159">
        <v>21</v>
      </c>
      <c r="H9" s="159">
        <f>32.2+43.5+66.5+31.5+5.25+57.35+4.8</f>
        <v>241.1</v>
      </c>
      <c r="I9" s="159">
        <f>176-5+10+6</f>
        <v>187</v>
      </c>
      <c r="J9" s="159">
        <v>106.9</v>
      </c>
      <c r="K9" s="159">
        <f>65.55+34.5+70.95+73.3+23.5</f>
        <v>267.8</v>
      </c>
      <c r="L9" s="159">
        <v>289.5</v>
      </c>
      <c r="M9" s="159">
        <f>80.45+2.95+29.55+26.25</f>
        <v>139.2</v>
      </c>
      <c r="N9" s="159">
        <v>5.2</v>
      </c>
      <c r="AD9" s="48"/>
    </row>
    <row r="10" spans="1:30" ht="12.75">
      <c r="A10" s="149">
        <v>2018</v>
      </c>
      <c r="B10" s="159">
        <v>354.5</v>
      </c>
      <c r="C10" s="159">
        <v>10.5</v>
      </c>
      <c r="D10" s="159">
        <v>408.39</v>
      </c>
      <c r="E10" s="159">
        <v>299.74</v>
      </c>
      <c r="F10" s="159">
        <v>3</v>
      </c>
      <c r="G10" s="159">
        <v>12</v>
      </c>
      <c r="H10" s="159">
        <v>223.75</v>
      </c>
      <c r="I10" s="159">
        <v>152.82</v>
      </c>
      <c r="J10" s="159">
        <v>137</v>
      </c>
      <c r="K10" s="159">
        <v>290.75</v>
      </c>
      <c r="L10" s="159">
        <v>293.73</v>
      </c>
      <c r="M10" s="159">
        <v>172.9</v>
      </c>
      <c r="N10" s="159">
        <v>6.7</v>
      </c>
      <c r="AD10" s="48"/>
    </row>
    <row r="11" spans="1:30" ht="12.75">
      <c r="A11" s="149">
        <v>2019</v>
      </c>
      <c r="B11" s="159">
        <f>cre_cur_idi_cen_tit_grau!F472</f>
        <v>363.2</v>
      </c>
      <c r="C11" s="159">
        <f>cre_cur_idi_cen_tit_grau!F475</f>
        <v>6</v>
      </c>
      <c r="D11" s="159">
        <f>cre_cur_idi_cen_tit_grau!F482</f>
        <v>420.51000000000005</v>
      </c>
      <c r="E11" s="159">
        <f>cre_cur_idi_cen_tit_grau!F488</f>
        <v>205.24</v>
      </c>
      <c r="F11" s="159">
        <f>cre_cur_idi_cen_tit_grau!F490</f>
        <v>12</v>
      </c>
      <c r="G11" s="159">
        <f>cre_cur_idi_cen_tit_grau!F492</f>
        <v>6</v>
      </c>
      <c r="H11" s="159">
        <f>cre_cur_idi_cen_tit_grau!F500</f>
        <v>112.85000000000001</v>
      </c>
      <c r="I11" s="159">
        <f>cre_cur_idi_cen_tit_grau!F504</f>
        <v>187.98</v>
      </c>
      <c r="J11" s="159">
        <f>cre_cur_idi_cen_tit_grau!F507</f>
        <v>121.7</v>
      </c>
      <c r="K11" s="159">
        <f>cre_cur_idi_cen_tit_grau!F513</f>
        <v>296.55</v>
      </c>
      <c r="L11" s="159">
        <f>cre_cur_idi_cen_tit_grau!F516</f>
        <v>283.5</v>
      </c>
      <c r="M11" s="159">
        <f>cre_cur_idi_cen_tit_grau!F521</f>
        <v>124.7</v>
      </c>
      <c r="N11" s="159">
        <f>cre_cur_idi_cen_tit_grau!F524</f>
        <v>4.5</v>
      </c>
      <c r="AD11" s="48"/>
    </row>
    <row r="12" spans="1:30" ht="12.75">
      <c r="A12" s="151">
        <v>2020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35"/>
      <c r="P12" s="35"/>
      <c r="Q12" s="35"/>
      <c r="R12" s="35"/>
      <c r="AD12" s="48"/>
    </row>
    <row r="13" spans="1:30" s="117" customFormat="1" ht="12.75">
      <c r="A13" s="42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AD13" s="48"/>
    </row>
    <row r="14" spans="1:30" ht="13.5" thickBot="1">
      <c r="A14" s="35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50" t="s">
        <v>34</v>
      </c>
      <c r="P14" s="43" t="s">
        <v>32</v>
      </c>
      <c r="Q14" s="44" t="s">
        <v>86</v>
      </c>
      <c r="AD14" s="48"/>
    </row>
    <row r="15" spans="1:30" ht="12.75">
      <c r="A15" s="148" t="s">
        <v>81</v>
      </c>
      <c r="B15" s="148" t="s">
        <v>89</v>
      </c>
      <c r="C15" s="148" t="s">
        <v>20</v>
      </c>
      <c r="D15" s="148" t="s">
        <v>88</v>
      </c>
      <c r="E15" s="148" t="s">
        <v>90</v>
      </c>
      <c r="F15" s="148" t="s">
        <v>83</v>
      </c>
      <c r="G15" s="148" t="s">
        <v>24</v>
      </c>
      <c r="H15" s="148" t="s">
        <v>25</v>
      </c>
      <c r="I15" s="148" t="s">
        <v>26</v>
      </c>
      <c r="J15" s="148" t="s">
        <v>91</v>
      </c>
      <c r="K15" s="148" t="s">
        <v>28</v>
      </c>
      <c r="L15" s="148" t="s">
        <v>178</v>
      </c>
      <c r="M15" s="148" t="s">
        <v>82</v>
      </c>
      <c r="N15" s="148" t="s">
        <v>31</v>
      </c>
      <c r="O15" s="23">
        <v>0</v>
      </c>
      <c r="P15" s="23">
        <v>0</v>
      </c>
      <c r="Q15" s="24">
        <v>0</v>
      </c>
      <c r="AD15" s="48"/>
    </row>
    <row r="16" spans="1:30" ht="12.75">
      <c r="A16" s="149">
        <v>2010</v>
      </c>
      <c r="B16" s="49">
        <v>0.04710645125181896</v>
      </c>
      <c r="C16" s="49">
        <v>0.04445935331849719</v>
      </c>
      <c r="D16" s="49">
        <v>0.14887391089922736</v>
      </c>
      <c r="E16" s="49">
        <v>0.06508968027034052</v>
      </c>
      <c r="F16" s="49">
        <v>0</v>
      </c>
      <c r="G16" s="49">
        <v>0.032630737768306724</v>
      </c>
      <c r="H16" s="49">
        <v>0.10463647844127728</v>
      </c>
      <c r="I16" s="49">
        <v>0.22135416666666666</v>
      </c>
      <c r="J16" s="49">
        <v>0.06525652565256526</v>
      </c>
      <c r="K16" s="49">
        <v>0.1356448476992871</v>
      </c>
      <c r="L16" s="49">
        <v>0.2515432098765432</v>
      </c>
      <c r="M16" s="49">
        <v>0.08084094368340944</v>
      </c>
      <c r="N16" s="49">
        <v>0</v>
      </c>
      <c r="O16" s="25">
        <v>0</v>
      </c>
      <c r="P16" s="25">
        <v>0</v>
      </c>
      <c r="Q16" s="26">
        <v>0</v>
      </c>
      <c r="AD16" s="48"/>
    </row>
    <row r="17" spans="1:30" ht="12.75">
      <c r="A17" s="149">
        <v>2011</v>
      </c>
      <c r="B17" s="49">
        <v>0.034095552679970026</v>
      </c>
      <c r="C17" s="49">
        <v>0.01917328110504072</v>
      </c>
      <c r="D17" s="49">
        <v>0.1259504670866826</v>
      </c>
      <c r="E17" s="49">
        <v>0.04521516867549522</v>
      </c>
      <c r="F17" s="49">
        <v>0</v>
      </c>
      <c r="G17" s="49">
        <v>0.032464971458225224</v>
      </c>
      <c r="H17" s="49">
        <v>0.1070750145377011</v>
      </c>
      <c r="I17" s="49">
        <v>0.14666666666666667</v>
      </c>
      <c r="J17" s="49">
        <v>0.11572435620773988</v>
      </c>
      <c r="K17" s="49">
        <v>0.135013501350135</v>
      </c>
      <c r="L17" s="49">
        <v>0.19982170542635658</v>
      </c>
      <c r="M17" s="49">
        <v>0.05810020355502417</v>
      </c>
      <c r="N17" s="49">
        <v>0.014283195203667783</v>
      </c>
      <c r="O17" s="25">
        <v>0</v>
      </c>
      <c r="P17" s="25">
        <v>0</v>
      </c>
      <c r="Q17" s="26">
        <v>0</v>
      </c>
      <c r="AD17" s="48"/>
    </row>
    <row r="18" spans="1:30" ht="12.75">
      <c r="A18" s="149">
        <v>2012</v>
      </c>
      <c r="B18" s="49">
        <v>0.030023078536960623</v>
      </c>
      <c r="C18" s="49">
        <v>0.01766060109117285</v>
      </c>
      <c r="D18" s="49">
        <v>0.08992206483490585</v>
      </c>
      <c r="E18" s="49">
        <v>0.022028783046469335</v>
      </c>
      <c r="F18" s="49">
        <v>0</v>
      </c>
      <c r="G18" s="49">
        <v>0.05577200893052576</v>
      </c>
      <c r="H18" s="49">
        <v>0.0997243980272701</v>
      </c>
      <c r="I18" s="49">
        <v>0.14551969203435</v>
      </c>
      <c r="J18" s="49">
        <v>0.0364374899951977</v>
      </c>
      <c r="K18" s="49">
        <v>0.09768611328191362</v>
      </c>
      <c r="L18" s="49">
        <v>0.17561602870813398</v>
      </c>
      <c r="M18" s="49">
        <v>0.04076030553364607</v>
      </c>
      <c r="N18" s="49">
        <v>0.02180685358255452</v>
      </c>
      <c r="O18" s="25">
        <v>0</v>
      </c>
      <c r="P18" s="25">
        <v>0</v>
      </c>
      <c r="Q18" s="26">
        <v>0</v>
      </c>
      <c r="AD18" s="48"/>
    </row>
    <row r="19" spans="1:30" ht="12.75">
      <c r="A19" s="149">
        <v>2013</v>
      </c>
      <c r="B19" s="49">
        <v>0.030913498622589533</v>
      </c>
      <c r="C19" s="49">
        <v>0.03201464970163862</v>
      </c>
      <c r="D19" s="49">
        <v>0.07118778209862035</v>
      </c>
      <c r="E19" s="49">
        <v>0.022373551915053264</v>
      </c>
      <c r="F19" s="49">
        <v>0</v>
      </c>
      <c r="G19" s="49">
        <v>0.050901577761081895</v>
      </c>
      <c r="H19" s="49">
        <v>0.105256092331214</v>
      </c>
      <c r="I19" s="49">
        <v>0.08338682432432432</v>
      </c>
      <c r="J19" s="49">
        <v>0.042810732763807</v>
      </c>
      <c r="K19" s="49">
        <v>0.07970306217135785</v>
      </c>
      <c r="L19" s="49">
        <v>0.12929855659660675</v>
      </c>
      <c r="M19" s="49">
        <v>0.02028869623769043</v>
      </c>
      <c r="N19" s="49">
        <v>0.020635407089590357</v>
      </c>
      <c r="O19" s="25">
        <v>0</v>
      </c>
      <c r="P19" s="25">
        <v>0</v>
      </c>
      <c r="Q19" s="26">
        <v>0</v>
      </c>
      <c r="AD19" s="48"/>
    </row>
    <row r="20" spans="1:30" ht="12.75">
      <c r="A20" s="149">
        <v>2014</v>
      </c>
      <c r="B20" s="49">
        <v>0.009749261120440285</v>
      </c>
      <c r="C20" s="49">
        <v>0.037323056536966</v>
      </c>
      <c r="D20" s="49">
        <v>0.0843146944412767</v>
      </c>
      <c r="E20" s="49">
        <v>0.02821719537372078</v>
      </c>
      <c r="F20" s="49">
        <v>0</v>
      </c>
      <c r="G20" s="49">
        <v>0.030197807581603283</v>
      </c>
      <c r="H20" s="49">
        <v>0.1117684078036501</v>
      </c>
      <c r="I20" s="49">
        <v>0.0578694433319984</v>
      </c>
      <c r="J20" s="49">
        <v>0.048270296049011334</v>
      </c>
      <c r="K20" s="49">
        <v>0.09253883696449647</v>
      </c>
      <c r="L20" s="49">
        <v>0.12977819726285983</v>
      </c>
      <c r="M20" s="49">
        <v>0.04450350017562969</v>
      </c>
      <c r="N20" s="49">
        <v>0.016208185133492415</v>
      </c>
      <c r="O20" s="27">
        <v>0</v>
      </c>
      <c r="P20" s="27">
        <v>0</v>
      </c>
      <c r="Q20" s="28">
        <v>0.1544350580781415</v>
      </c>
      <c r="AD20" s="48"/>
    </row>
    <row r="21" spans="1:30" ht="12.75">
      <c r="A21" s="149">
        <v>2015</v>
      </c>
      <c r="B21" s="49">
        <v>0.05645189755566061</v>
      </c>
      <c r="C21" s="49">
        <v>0.042125997285397426</v>
      </c>
      <c r="D21" s="49">
        <v>0.13691516061692705</v>
      </c>
      <c r="E21" s="49">
        <v>0.0279600538152816</v>
      </c>
      <c r="F21" s="49">
        <v>0</v>
      </c>
      <c r="G21" s="49">
        <v>0.03940373683262952</v>
      </c>
      <c r="H21" s="49">
        <v>0.12113277750981878</v>
      </c>
      <c r="I21" s="49">
        <v>0.07979775873081098</v>
      </c>
      <c r="J21" s="49">
        <v>0.03712563391063056</v>
      </c>
      <c r="K21" s="49">
        <v>0.15824646787491373</v>
      </c>
      <c r="L21" s="49">
        <v>0.13802435723951287</v>
      </c>
      <c r="M21" s="49">
        <v>0.0833952617721493</v>
      </c>
      <c r="N21" s="49">
        <v>0.005067743810645243</v>
      </c>
      <c r="AD21" s="48"/>
    </row>
    <row r="22" spans="1:30" ht="12.75">
      <c r="A22" s="149">
        <v>2016</v>
      </c>
      <c r="B22" s="49">
        <f>cre_cur_idi_cen_tit_grau!N302</f>
        <v>0.09079162391213469</v>
      </c>
      <c r="C22" s="49">
        <f>cre_cur_idi_cen_tit_grau!N305</f>
        <v>0.0042417815482502655</v>
      </c>
      <c r="D22" s="49">
        <f>cre_cur_idi_cen_tit_grau!N311</f>
        <v>0.09834708850464773</v>
      </c>
      <c r="E22" s="49">
        <f>cre_cur_idi_cen_tit_grau!N317</f>
        <v>0.06971470123731721</v>
      </c>
      <c r="F22" s="49">
        <f>cre_cur_idi_cen_tit_grau!N319</f>
        <v>0.042</v>
      </c>
      <c r="G22" s="49">
        <f>cre_cur_idi_cen_tit_grau!N321</f>
        <v>0.03134796238244514</v>
      </c>
      <c r="H22" s="49">
        <f>cre_cur_idi_cen_tit_grau!N328</f>
        <v>0.08028731970109483</v>
      </c>
      <c r="I22" s="49">
        <f>cre_cur_idi_cen_tit_grau!N332</f>
        <v>0.07956374576908612</v>
      </c>
      <c r="J22" s="49">
        <f>cre_cur_idi_cen_tit_grau!N335</f>
        <v>0.027707078191952065</v>
      </c>
      <c r="K22" s="49">
        <f>cre_cur_idi_cen_tit_grau!N342</f>
        <v>0.1340483432047383</v>
      </c>
      <c r="L22" s="49">
        <f>cre_cur_idi_cen_tit_grau!N344</f>
        <v>0.1237848347375243</v>
      </c>
      <c r="M22" s="49">
        <f>cre_cur_idi_cen_tit_grau!N349</f>
        <v>0.05069538094962315</v>
      </c>
      <c r="N22" s="49">
        <f>cre_cur_idi_cen_tit_grau!N351</f>
        <v>0.0205781887861368</v>
      </c>
      <c r="S22" s="19"/>
      <c r="AD22" s="48"/>
    </row>
    <row r="23" spans="1:30" ht="12.75">
      <c r="A23" s="149">
        <v>2017</v>
      </c>
      <c r="B23" s="51">
        <v>0.117262946718329</v>
      </c>
      <c r="C23" s="51">
        <v>0.0128441907320349</v>
      </c>
      <c r="D23" s="51">
        <v>0.116478048837196</v>
      </c>
      <c r="E23" s="51">
        <v>0.0699265270514038</v>
      </c>
      <c r="F23" s="51">
        <v>0.0351648351648352</v>
      </c>
      <c r="G23" s="51">
        <v>0.0257352941176471</v>
      </c>
      <c r="H23" s="51">
        <v>0.0945138085811168</v>
      </c>
      <c r="I23" s="51">
        <v>0.0681054307447373</v>
      </c>
      <c r="J23" s="51">
        <v>0.068923275306254</v>
      </c>
      <c r="K23" s="51">
        <v>0.166129032258065</v>
      </c>
      <c r="L23" s="51">
        <v>0.128666666666667</v>
      </c>
      <c r="M23" s="51">
        <v>0.0632940170784719</v>
      </c>
      <c r="N23" s="51">
        <v>0.005</v>
      </c>
      <c r="AD23" s="48"/>
    </row>
    <row r="24" spans="1:30" ht="12.75">
      <c r="A24" s="149">
        <v>2018</v>
      </c>
      <c r="B24" s="51">
        <v>0.1276</v>
      </c>
      <c r="C24" s="51">
        <v>0.01</v>
      </c>
      <c r="D24" s="51">
        <v>0.1194</v>
      </c>
      <c r="E24" s="51">
        <v>0.07</v>
      </c>
      <c r="F24" s="51">
        <v>0.009</v>
      </c>
      <c r="G24" s="51">
        <v>0.0178</v>
      </c>
      <c r="H24" s="51">
        <v>0.0862</v>
      </c>
      <c r="I24" s="51">
        <v>0.0527</v>
      </c>
      <c r="J24" s="51">
        <v>0.0886</v>
      </c>
      <c r="K24" s="51">
        <v>0.1719</v>
      </c>
      <c r="L24" s="51">
        <v>0.1219</v>
      </c>
      <c r="M24" s="51">
        <v>0.0802</v>
      </c>
      <c r="N24" s="51">
        <v>0.0056</v>
      </c>
      <c r="AD24" s="48"/>
    </row>
    <row r="25" spans="1:30" ht="12.75">
      <c r="A25" s="149">
        <v>2019</v>
      </c>
      <c r="B25" s="51">
        <f>cre_cur_idi_cen_tit_grau!N472</f>
        <v>0.1266453963770769</v>
      </c>
      <c r="C25" s="49">
        <v>0.005470210147239823</v>
      </c>
      <c r="D25" s="51">
        <f>cre_cur_idi_cen_tit_grau!N482</f>
        <v>0.11965614969610053</v>
      </c>
      <c r="E25" s="51">
        <f>cre_cur_idi_cen_tit_grau!N488</f>
        <v>0.048945095355176264</v>
      </c>
      <c r="F25" s="51">
        <f>cre_cur_idi_cen_tit_grau!N490</f>
        <v>0.03375527426160337</v>
      </c>
      <c r="G25" s="51">
        <f>cre_cur_idi_cen_tit_grau!N492</f>
        <v>0.009696186166774402</v>
      </c>
      <c r="H25" s="51">
        <f>cre_cur_idi_cen_tit_grau!N500</f>
        <v>0.044248828592154024</v>
      </c>
      <c r="I25" s="51">
        <f>cre_cur_idi_cen_tit_grau!N504</f>
        <v>0.062472582253240275</v>
      </c>
      <c r="J25" s="51">
        <f>cre_cur_idi_cen_tit_grau!N507</f>
        <v>0.07789049249575987</v>
      </c>
      <c r="K25" s="51">
        <f>cre_cur_idi_cen_tit_grau!N513</f>
        <v>0.16505259642678247</v>
      </c>
      <c r="L25" s="51">
        <f>cre_cur_idi_cen_tit_grau!N516</f>
        <v>0.11190053285968028</v>
      </c>
      <c r="M25" s="51">
        <f>cre_cur_idi_cen_tit_grau!N521</f>
        <v>0.05889687615125209</v>
      </c>
      <c r="N25" s="51">
        <f>cre_cur_idi_cen_tit_grau!N524</f>
        <v>0.003487561032318066</v>
      </c>
      <c r="AD25" s="48"/>
    </row>
    <row r="26" spans="1:30" ht="12.75">
      <c r="A26" s="149">
        <v>2020</v>
      </c>
      <c r="B26" s="14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AD26" s="48"/>
    </row>
    <row r="27" spans="1:30" ht="12.75">
      <c r="A27" s="3"/>
      <c r="B27" s="19"/>
      <c r="AD27" s="48"/>
    </row>
    <row r="28" spans="1:30" ht="12.75">
      <c r="A28" s="3"/>
      <c r="B28" s="19"/>
      <c r="AD28" s="48"/>
    </row>
    <row r="29" spans="1:30" ht="12.75">
      <c r="A29" s="3"/>
      <c r="B29" s="19"/>
      <c r="AD29" s="48"/>
    </row>
    <row r="30" spans="1:30" ht="12.75">
      <c r="A30" s="3"/>
      <c r="B30" s="19"/>
      <c r="AD30" s="48"/>
    </row>
    <row r="31" spans="1:30" ht="12.75">
      <c r="A31" s="3"/>
      <c r="B31" s="19"/>
      <c r="AD31" s="48"/>
    </row>
    <row r="32" spans="1:30" ht="12.75">
      <c r="A32" s="3"/>
      <c r="B32" s="19"/>
      <c r="AD32" s="48"/>
    </row>
    <row r="33" spans="1:30" ht="12.75">
      <c r="A33" s="3"/>
      <c r="B33" s="19"/>
      <c r="AD33" s="48"/>
    </row>
    <row r="34" spans="1:30" ht="12.75">
      <c r="A34" s="3"/>
      <c r="B34" s="19"/>
      <c r="AD34" s="48"/>
    </row>
    <row r="35" spans="1:30" ht="12.75">
      <c r="A35" s="3"/>
      <c r="B35" s="19"/>
      <c r="AD35" s="48"/>
    </row>
    <row r="36" spans="1:30" ht="12.75">
      <c r="A36" s="3"/>
      <c r="B36" s="19"/>
      <c r="AD36" s="48"/>
    </row>
    <row r="37" spans="1:30" ht="12.75">
      <c r="A37" s="3"/>
      <c r="B37" s="19"/>
      <c r="AD37" s="48"/>
    </row>
    <row r="38" ht="12.75">
      <c r="AD38" s="48"/>
    </row>
    <row r="39" ht="12.75">
      <c r="AD39" s="48"/>
    </row>
    <row r="40" ht="12.75">
      <c r="AD40" s="48"/>
    </row>
    <row r="41" ht="12.75">
      <c r="AD41" s="48"/>
    </row>
    <row r="42" ht="12.75">
      <c r="AD42" s="48"/>
    </row>
    <row r="43" ht="12.75">
      <c r="AD43" s="48"/>
    </row>
    <row r="44" ht="12.75">
      <c r="AD44" s="48"/>
    </row>
    <row r="45" ht="12.75">
      <c r="AD45" s="48"/>
    </row>
    <row r="46" ht="12.75">
      <c r="AD46" s="48"/>
    </row>
    <row r="47" ht="12.75">
      <c r="AD47" s="48"/>
    </row>
    <row r="48" ht="12.75">
      <c r="AD48" s="48"/>
    </row>
  </sheetData>
  <mergeCells count="1">
    <mergeCell ref="B14:N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="90" zoomScaleNormal="90" workbookViewId="0" topLeftCell="A1">
      <selection activeCell="O21" sqref="O21"/>
    </sheetView>
  </sheetViews>
  <sheetFormatPr defaultColWidth="11.421875" defaultRowHeight="12.75"/>
  <cols>
    <col min="4" max="4" width="63.57421875" style="0" customWidth="1"/>
  </cols>
  <sheetData>
    <row r="1" spans="1:14" s="93" customFormat="1" ht="12.75">
      <c r="A1" s="93" t="s">
        <v>96</v>
      </c>
      <c r="B1" s="93" t="s">
        <v>97</v>
      </c>
      <c r="C1" s="93" t="s">
        <v>98</v>
      </c>
      <c r="D1" s="93" t="s">
        <v>170</v>
      </c>
      <c r="E1" s="93">
        <v>2010</v>
      </c>
      <c r="F1" s="93">
        <v>2011</v>
      </c>
      <c r="G1" s="93">
        <v>2012</v>
      </c>
      <c r="H1" s="93">
        <v>2013</v>
      </c>
      <c r="I1" s="93">
        <v>2014</v>
      </c>
      <c r="J1" s="93">
        <v>2015</v>
      </c>
      <c r="K1" s="93">
        <v>2016</v>
      </c>
      <c r="L1" s="93">
        <v>2017</v>
      </c>
      <c r="M1" s="93">
        <v>2018</v>
      </c>
      <c r="N1" s="93">
        <v>2019</v>
      </c>
    </row>
    <row r="2" spans="1:14" ht="12.75">
      <c r="A2" t="str">
        <f>CONSULTA_CreCurIdiCenTitGrau!B367</f>
        <v>S</v>
      </c>
      <c r="B2" t="str">
        <f>CONSULTA_CreCurIdiCenTitGrau!C367</f>
        <v>Agronómica</v>
      </c>
      <c r="C2" t="str">
        <f>CONSULTA_CreCurIdiCenTitGrau!D367</f>
        <v>150</v>
      </c>
      <c r="D2" t="str">
        <f>CONSULTA_CreCurIdiCenTitGrau!E367</f>
        <v>Grau en Biotecnologia</v>
      </c>
      <c r="E2" s="19">
        <f>CONSULTA_CreCurIdiCenTitGrau!N2</f>
        <v>0</v>
      </c>
      <c r="F2" s="19">
        <f>CONSULTA_CreCurIdiCenTitGrau!N37</f>
        <v>0</v>
      </c>
      <c r="G2" s="19">
        <f>CONSULTA_CreCurIdiCenTitGrau!N73</f>
        <v>0</v>
      </c>
      <c r="H2" s="19">
        <f>CONSULTA_CreCurIdiCenTitGrau!N112</f>
        <v>0</v>
      </c>
      <c r="I2" s="19">
        <f>CONSULTA_CreCurIdiCenTitGrau!N151</f>
        <v>0.021079988449321397</v>
      </c>
      <c r="J2" s="19">
        <f>CONSULTA_CreCurIdiCenTitGrau!N193</f>
        <v>0.02009976525821596</v>
      </c>
      <c r="K2" s="19">
        <f>CONSULTA_CreCurIdiCenTitGrau!N235</f>
        <v>0.01908295785846806</v>
      </c>
      <c r="L2" s="19">
        <f>CONSULTA_CreCurIdiCenTitGrau!N276</f>
        <v>0.04180519204923251</v>
      </c>
      <c r="M2" s="19">
        <f>CONSULTA_CreCurIdiCenTitGrau!N321</f>
        <v>0.07780833815865663</v>
      </c>
      <c r="N2" s="19">
        <f>CONSULTA_CreCurIdiCenTitGrau!N367</f>
        <v>0.055309267468862146</v>
      </c>
    </row>
    <row r="3" spans="1:14" ht="12.75">
      <c r="A3" t="str">
        <f>CONSULTA_CreCurIdiCenTitGrau!B368</f>
        <v>S</v>
      </c>
      <c r="B3" t="str">
        <f>CONSULTA_CreCurIdiCenTitGrau!C368</f>
        <v>Agronómica</v>
      </c>
      <c r="C3" t="str">
        <f>CONSULTA_CreCurIdiCenTitGrau!D368</f>
        <v>151</v>
      </c>
      <c r="D3" t="str">
        <f>CONSULTA_CreCurIdiCenTitGrau!E368</f>
        <v>Grau en Ciència i Tecnologia dels Aliments</v>
      </c>
      <c r="E3" s="19">
        <f>CONSULTA_CreCurIdiCenTitGrau!N3</f>
        <v>0.05398671096345515</v>
      </c>
      <c r="F3" s="19">
        <f>CONSULTA_CreCurIdiCenTitGrau!N38</f>
        <v>0.03767236019165356</v>
      </c>
      <c r="G3" s="19">
        <f>CONSULTA_CreCurIdiCenTitGrau!N74</f>
        <v>0.02170342562177382</v>
      </c>
      <c r="H3" s="19">
        <f>CONSULTA_CreCurIdiCenTitGrau!N113</f>
        <v>0.013862664021606635</v>
      </c>
      <c r="I3" s="19">
        <f>CONSULTA_CreCurIdiCenTitGrau!N152</f>
        <v>0.038869528587293686</v>
      </c>
      <c r="J3" s="19">
        <f>CONSULTA_CreCurIdiCenTitGrau!N194</f>
        <v>0.058644101151234876</v>
      </c>
      <c r="K3" s="19">
        <f>CONSULTA_CreCurIdiCenTitGrau!N236</f>
        <v>0.046325392802838324</v>
      </c>
      <c r="L3" s="19">
        <f>CONSULTA_CreCurIdiCenTitGrau!N277</f>
        <v>0.058242733525626804</v>
      </c>
      <c r="M3" s="19">
        <f>CONSULTA_CreCurIdiCenTitGrau!N322</f>
        <v>0.060857079743759666</v>
      </c>
      <c r="N3" s="19">
        <f>CONSULTA_CreCurIdiCenTitGrau!N368</f>
        <v>0.06859738784781375</v>
      </c>
    </row>
    <row r="4" spans="1:14" ht="12.75">
      <c r="A4" t="str">
        <f>CONSULTA_CreCurIdiCenTitGrau!B369</f>
        <v>S</v>
      </c>
      <c r="B4" t="str">
        <f>CONSULTA_CreCurIdiCenTitGrau!C369</f>
        <v>Agronómica</v>
      </c>
      <c r="C4" t="str">
        <f>CONSULTA_CreCurIdiCenTitGrau!D369</f>
        <v>148</v>
      </c>
      <c r="D4" t="str">
        <f>CONSULTA_CreCurIdiCenTitGrau!E369</f>
        <v>Grau en Enginyeria Agroalimentària i del Medi Rural</v>
      </c>
      <c r="E4" s="19">
        <f>CONSULTA_CreCurIdiCenTitGrau!N4</f>
        <v>0.13800388538125302</v>
      </c>
      <c r="F4" s="19">
        <f>CONSULTA_CreCurIdiCenTitGrau!N39</f>
        <v>0.1201380103507763</v>
      </c>
      <c r="G4" s="19">
        <f>CONSULTA_CreCurIdiCenTitGrau!N75</f>
        <v>0.0984159142113628</v>
      </c>
      <c r="H4" s="19">
        <f>CONSULTA_CreCurIdiCenTitGrau!N114</f>
        <v>0.05465576434206044</v>
      </c>
      <c r="I4" s="19">
        <f>CONSULTA_CreCurIdiCenTitGrau!N153</f>
        <v>0.07472437300117826</v>
      </c>
      <c r="J4" s="19">
        <f>CONSULTA_CreCurIdiCenTitGrau!N195</f>
        <v>0.13133404628091652</v>
      </c>
      <c r="K4" s="19">
        <f>CONSULTA_CreCurIdiCenTitGrau!N237</f>
        <v>0.10010867480662276</v>
      </c>
      <c r="L4" s="19">
        <f>CONSULTA_CreCurIdiCenTitGrau!N278</f>
        <v>0.10671742763908418</v>
      </c>
      <c r="M4" s="19">
        <f>CONSULTA_CreCurIdiCenTitGrau!N323</f>
        <v>0.11474704561648809</v>
      </c>
      <c r="N4" s="19">
        <f>CONSULTA_CreCurIdiCenTitGrau!N369</f>
        <v>0.07159200472003568</v>
      </c>
    </row>
    <row r="5" spans="1:9" ht="12.75">
      <c r="A5" s="95" t="s">
        <v>13</v>
      </c>
      <c r="B5" s="95" t="s">
        <v>30</v>
      </c>
      <c r="C5" s="96">
        <v>176</v>
      </c>
      <c r="D5" s="95" t="s">
        <v>66</v>
      </c>
      <c r="E5" s="99"/>
      <c r="F5" s="99"/>
      <c r="G5" s="98">
        <f>CONSULTA_CreCurIdiCenTitGrau!N76</f>
        <v>0</v>
      </c>
      <c r="H5" s="98">
        <f>CONSULTA_CreCurIdiCenTitGrau!N115</f>
        <v>0</v>
      </c>
      <c r="I5" s="98">
        <f>CONSULTA_CreCurIdiCenTitGrau!N154</f>
        <v>0</v>
      </c>
    </row>
    <row r="6" spans="1:14" ht="12.75">
      <c r="A6" t="str">
        <f>CONSULTA_CreCurIdiCenTitGrau!B370</f>
        <v>S</v>
      </c>
      <c r="B6" t="str">
        <f>CONSULTA_CreCurIdiCenTitGrau!C370</f>
        <v>Agronómica</v>
      </c>
      <c r="C6" t="str">
        <f>CONSULTA_CreCurIdiCenTitGrau!D370</f>
        <v>149</v>
      </c>
      <c r="D6" t="str">
        <f>CONSULTA_CreCurIdiCenTitGrau!E370</f>
        <v>Grau en Enginyeria Forestal i del Medi Natural</v>
      </c>
      <c r="E6" s="19">
        <f>CONSULTA_CreCurIdiCenTitGrau!N5</f>
        <v>0.0028922631959508315</v>
      </c>
      <c r="F6" s="19">
        <f>CONSULTA_CreCurIdiCenTitGrau!N40</f>
        <v>0.05072076882007475</v>
      </c>
      <c r="G6" s="19">
        <f>CONSULTA_CreCurIdiCenTitGrau!N77</f>
        <v>0.04330777784280447</v>
      </c>
      <c r="H6" s="19">
        <f>CONSULTA_CreCurIdiCenTitGrau!N116</f>
        <v>0.0016504762802980288</v>
      </c>
      <c r="I6" s="19">
        <f>CONSULTA_CreCurIdiCenTitGrau!N155</f>
        <v>0.03846533188677385</v>
      </c>
      <c r="J6" s="19">
        <f>CONSULTA_CreCurIdiCenTitGrau!N196</f>
        <v>0.06485210094663828</v>
      </c>
      <c r="K6" s="19">
        <f>CONSULTA_CreCurIdiCenTitGrau!N238</f>
        <v>0.018070112034694615</v>
      </c>
      <c r="L6" s="19">
        <f>CONSULTA_CreCurIdiCenTitGrau!N279</f>
        <v>0.009869521579123453</v>
      </c>
      <c r="M6" s="19">
        <f>CONSULTA_CreCurIdiCenTitGrau!N324</f>
        <v>0.022735540196435068</v>
      </c>
      <c r="N6" s="19">
        <f>CONSULTA_CreCurIdiCenTitGrau!N370</f>
        <v>0.020069968698213956</v>
      </c>
    </row>
    <row r="7" spans="1:9" ht="12.75">
      <c r="A7" s="95" t="s">
        <v>13</v>
      </c>
      <c r="B7" s="95" t="s">
        <v>30</v>
      </c>
      <c r="C7" s="96">
        <v>177</v>
      </c>
      <c r="D7" s="95" t="s">
        <v>67</v>
      </c>
      <c r="E7" s="99"/>
      <c r="F7" s="99"/>
      <c r="G7" s="98">
        <f>CONSULTA_CreCurIdiCenTitGrau!N78</f>
        <v>0</v>
      </c>
      <c r="H7" s="98">
        <f>CONSULTA_CreCurIdiCenTitGrau!N117</f>
        <v>0</v>
      </c>
      <c r="I7" s="98">
        <f>CONSULTA_CreCurIdiCenTitGrau!N156</f>
        <v>0</v>
      </c>
    </row>
    <row r="8" spans="1:14" ht="12.75">
      <c r="A8" t="str">
        <f>CONSULTA_CreCurIdiCenTitGrau!B371</f>
        <v>C</v>
      </c>
      <c r="B8" t="str">
        <f>CONSULTA_CreCurIdiCenTitGrau!C371</f>
        <v>Camins</v>
      </c>
      <c r="C8" t="str">
        <f>CONSULTA_CreCurIdiCenTitGrau!D371</f>
        <v>173</v>
      </c>
      <c r="D8" t="str">
        <f>CONSULTA_CreCurIdiCenTitGrau!E371</f>
        <v>Grau en Enginyeria Civil</v>
      </c>
      <c r="E8" s="19">
        <f>CONSULTA_CreCurIdiCenTitGrau!N6</f>
        <v>0.01465164955646367</v>
      </c>
      <c r="F8" s="19">
        <f>CONSULTA_CreCurIdiCenTitGrau!N41</f>
        <v>0.01577287066246057</v>
      </c>
      <c r="G8" s="99">
        <f>CONSULTA_CreCurIdiCenTitGrau!N79</f>
        <v>0.019577275858318532</v>
      </c>
      <c r="H8" s="19">
        <f>CONSULTA_CreCurIdiCenTitGrau!N118</f>
        <v>0.031023143264875597</v>
      </c>
      <c r="I8" s="19">
        <f>CONSULTA_CreCurIdiCenTitGrau!N157</f>
        <v>0.04426893900031176</v>
      </c>
      <c r="J8" s="19">
        <f>CONSULTA_CreCurIdiCenTitGrau!N197</f>
        <v>0.039106204780120835</v>
      </c>
      <c r="K8" s="19">
        <f>CONSULTA_CreCurIdiCenTitGrau!N239</f>
        <v>0</v>
      </c>
      <c r="L8" s="19">
        <f>CONSULTA_CreCurIdiCenTitGrau!N280</f>
        <v>0.013276231263383299</v>
      </c>
      <c r="M8" s="19">
        <f>CONSULTA_CreCurIdiCenTitGrau!N325</f>
        <v>0.007157057654075547</v>
      </c>
      <c r="N8" s="19">
        <f>CONSULTA_CreCurIdiCenTitGrau!N371</f>
        <v>0</v>
      </c>
    </row>
    <row r="9" spans="1:14" ht="12.75">
      <c r="A9" t="str">
        <f>CONSULTA_CreCurIdiCenTitGrau!B372</f>
        <v>C</v>
      </c>
      <c r="B9" t="str">
        <f>CONSULTA_CreCurIdiCenTitGrau!C372</f>
        <v>Camins</v>
      </c>
      <c r="C9" t="str">
        <f>CONSULTA_CreCurIdiCenTitGrau!D372</f>
        <v>168</v>
      </c>
      <c r="D9" t="str">
        <f>CONSULTA_CreCurIdiCenTitGrau!E372</f>
        <v>Grau en Enginyeria d'Obres Públiques</v>
      </c>
      <c r="E9" s="19">
        <f>CONSULTA_CreCurIdiCenTitGrau!N7</f>
        <v>0.05903133070213907</v>
      </c>
      <c r="F9" s="19">
        <f>CONSULTA_CreCurIdiCenTitGrau!N42</f>
        <v>0.02136679667627607</v>
      </c>
      <c r="G9" s="99">
        <f>CONSULTA_CreCurIdiCenTitGrau!N80</f>
        <v>0.016185293707269427</v>
      </c>
      <c r="H9" s="19">
        <f>CONSULTA_CreCurIdiCenTitGrau!N119</f>
        <v>0.03304191308819748</v>
      </c>
      <c r="I9" s="19">
        <f>CONSULTA_CreCurIdiCenTitGrau!N158</f>
        <v>0.030503978779840846</v>
      </c>
      <c r="J9" s="19">
        <f>CONSULTA_CreCurIdiCenTitGrau!N198</f>
        <v>0.08155568650559812</v>
      </c>
      <c r="K9" s="19">
        <f>CONSULTA_CreCurIdiCenTitGrau!N240</f>
        <v>0.009724473257698542</v>
      </c>
      <c r="L9" s="19">
        <f>CONSULTA_CreCurIdiCenTitGrau!N281</f>
        <v>0.012104095218882388</v>
      </c>
      <c r="M9" s="19">
        <f>CONSULTA_CreCurIdiCenTitGrau!N326</f>
        <v>0.013166556945358789</v>
      </c>
      <c r="N9" s="19">
        <f>CONSULTA_CreCurIdiCenTitGrau!N372</f>
        <v>0.012903225806451613</v>
      </c>
    </row>
    <row r="10" spans="1:12" ht="12.75">
      <c r="A10" s="96">
        <v>8</v>
      </c>
      <c r="B10" s="95" t="s">
        <v>166</v>
      </c>
      <c r="C10" s="96">
        <v>184</v>
      </c>
      <c r="D10" s="95" t="s">
        <v>168</v>
      </c>
      <c r="E10" s="19"/>
      <c r="F10" s="19"/>
      <c r="G10" s="99"/>
      <c r="H10" s="19"/>
      <c r="I10" s="19"/>
      <c r="J10" s="19"/>
      <c r="K10" s="19"/>
      <c r="L10" s="98">
        <f>CONSULTA_CreCurIdiCenTitGrau!N282</f>
        <v>0</v>
      </c>
    </row>
    <row r="11" spans="1:14" ht="12.75">
      <c r="A11" t="str">
        <f>CONSULTA_CreCurIdiCenTitGrau!B373</f>
        <v>J</v>
      </c>
      <c r="B11" t="str">
        <f>CONSULTA_CreCurIdiCenTitGrau!C373</f>
        <v>EPS Alcoi</v>
      </c>
      <c r="C11" t="str">
        <f>CONSULTA_CreCurIdiCenTitGrau!D373</f>
        <v>159</v>
      </c>
      <c r="D11" t="str">
        <f>CONSULTA_CreCurIdiCenTitGrau!E373</f>
        <v>Grau en Administració i Direcció d'Empreses</v>
      </c>
      <c r="E11" s="19">
        <f>CONSULTA_CreCurIdiCenTitGrau!N8</f>
        <v>0.2756892230576441</v>
      </c>
      <c r="F11" s="19">
        <f>CONSULTA_CreCurIdiCenTitGrau!N43</f>
        <v>0.27062706270627057</v>
      </c>
      <c r="G11" s="99">
        <f>CONSULTA_CreCurIdiCenTitGrau!N81</f>
        <v>0.22597482345716915</v>
      </c>
      <c r="H11" s="19">
        <f>CONSULTA_CreCurIdiCenTitGrau!N120</f>
        <v>0.23089464030976156</v>
      </c>
      <c r="I11" s="19">
        <f>CONSULTA_CreCurIdiCenTitGrau!N159</f>
        <v>0.24006554690700535</v>
      </c>
      <c r="J11" s="19">
        <f>CONSULTA_CreCurIdiCenTitGrau!N199</f>
        <v>0.289926869544704</v>
      </c>
      <c r="K11" s="19">
        <f>CONSULTA_CreCurIdiCenTitGrau!N241</f>
        <v>0.1563935218757554</v>
      </c>
      <c r="L11" s="19">
        <f>CONSULTA_CreCurIdiCenTitGrau!N283</f>
        <v>0.15588373183309892</v>
      </c>
      <c r="M11" s="19">
        <f>CONSULTA_CreCurIdiCenTitGrau!N327</f>
        <v>0.15093054925102134</v>
      </c>
      <c r="N11" s="19">
        <f>CONSULTA_CreCurIdiCenTitGrau!N373</f>
        <v>0.010898522644708163</v>
      </c>
    </row>
    <row r="12" spans="1:14" ht="12.75">
      <c r="A12" t="str">
        <f>CONSULTA_CreCurIdiCenTitGrau!B374</f>
        <v>J</v>
      </c>
      <c r="B12" t="str">
        <f>CONSULTA_CreCurIdiCenTitGrau!C374</f>
        <v>EPS Alcoi</v>
      </c>
      <c r="C12" t="str">
        <f>CONSULTA_CreCurIdiCenTitGrau!D374</f>
        <v>162</v>
      </c>
      <c r="D12" t="str">
        <f>CONSULTA_CreCurIdiCenTitGrau!E374</f>
        <v>Grau en Enginyeria Elèctrica</v>
      </c>
      <c r="E12" s="19">
        <f>CONSULTA_CreCurIdiCenTitGrau!N9</f>
        <v>0.09782608695652174</v>
      </c>
      <c r="F12" s="19">
        <f>CONSULTA_CreCurIdiCenTitGrau!N44</f>
        <v>0.08684133058581102</v>
      </c>
      <c r="G12" s="99">
        <f>CONSULTA_CreCurIdiCenTitGrau!N82</f>
        <v>0.11049723756906077</v>
      </c>
      <c r="H12" s="19">
        <f>CONSULTA_CreCurIdiCenTitGrau!N121</f>
        <v>0.10103695825578303</v>
      </c>
      <c r="I12" s="19">
        <f>CONSULTA_CreCurIdiCenTitGrau!N160</f>
        <v>0.11776497118516661</v>
      </c>
      <c r="J12" s="19">
        <f>CONSULTA_CreCurIdiCenTitGrau!N200</f>
        <v>0.10435195066998697</v>
      </c>
      <c r="K12" s="19">
        <f>CONSULTA_CreCurIdiCenTitGrau!N242</f>
        <v>0.10012836970474968</v>
      </c>
      <c r="L12" s="19">
        <f>CONSULTA_CreCurIdiCenTitGrau!N284</f>
        <v>0.08875739644970415</v>
      </c>
      <c r="M12" s="19">
        <f>CONSULTA_CreCurIdiCenTitGrau!N328</f>
        <v>0.07639419404125286</v>
      </c>
      <c r="N12" s="19">
        <f>CONSULTA_CreCurIdiCenTitGrau!N374</f>
        <v>0.06735666173813043</v>
      </c>
    </row>
    <row r="13" spans="1:14" ht="12.75">
      <c r="A13" t="str">
        <f>CONSULTA_CreCurIdiCenTitGrau!B375</f>
        <v>J</v>
      </c>
      <c r="B13" t="str">
        <f>CONSULTA_CreCurIdiCenTitGrau!C375</f>
        <v>EPS Alcoi</v>
      </c>
      <c r="C13" t="str">
        <f>CONSULTA_CreCurIdiCenTitGrau!D375</f>
        <v>143</v>
      </c>
      <c r="D13" t="str">
        <f>CONSULTA_CreCurIdiCenTitGrau!E375</f>
        <v>Grau en Enginyeria en Disseny Industrial i Desenvolupament de Productes</v>
      </c>
      <c r="E13" s="19">
        <f>CONSULTA_CreCurIdiCenTitGrau!N10</f>
        <v>0.0421792618629174</v>
      </c>
      <c r="F13" s="19">
        <f>CONSULTA_CreCurIdiCenTitGrau!N45</f>
        <v>0.03602484472049689</v>
      </c>
      <c r="G13" s="99">
        <f>CONSULTA_CreCurIdiCenTitGrau!N83</f>
        <v>0.06573455759599332</v>
      </c>
      <c r="H13" s="19">
        <f>CONSULTA_CreCurIdiCenTitGrau!N122</f>
        <v>0.059630405791579355</v>
      </c>
      <c r="I13" s="19">
        <f>CONSULTA_CreCurIdiCenTitGrau!N161</f>
        <v>0.05089408528198074</v>
      </c>
      <c r="J13" s="19">
        <f>CONSULTA_CreCurIdiCenTitGrau!N201</f>
        <v>0.04050405040504051</v>
      </c>
      <c r="K13" s="19">
        <f>CONSULTA_CreCurIdiCenTitGrau!N243</f>
        <v>0.03139683895771038</v>
      </c>
      <c r="L13" s="19">
        <f>CONSULTA_CreCurIdiCenTitGrau!N285</f>
        <v>0.07331511839708561</v>
      </c>
      <c r="M13" s="19">
        <f>CONSULTA_CreCurIdiCenTitGrau!N329</f>
        <v>0.0654026416702173</v>
      </c>
      <c r="N13" s="19">
        <f>CONSULTA_CreCurIdiCenTitGrau!N375</f>
        <v>0.015444015444015444</v>
      </c>
    </row>
    <row r="14" spans="1:14" ht="12.75">
      <c r="A14" t="str">
        <f>CONSULTA_CreCurIdiCenTitGrau!B376</f>
        <v>J</v>
      </c>
      <c r="B14" t="str">
        <f>CONSULTA_CreCurIdiCenTitGrau!C376</f>
        <v>EPS Alcoi</v>
      </c>
      <c r="C14" t="str">
        <f>CONSULTA_CreCurIdiCenTitGrau!D376</f>
        <v>157</v>
      </c>
      <c r="D14" t="str">
        <f>CONSULTA_CreCurIdiCenTitGrau!E376</f>
        <v>Grau en Enginyeria Informàtica</v>
      </c>
      <c r="E14" s="19">
        <f>CONSULTA_CreCurIdiCenTitGrau!N11</f>
        <v>0.17857142857142858</v>
      </c>
      <c r="F14" s="19">
        <f>CONSULTA_CreCurIdiCenTitGrau!N46</f>
        <v>0.06481481481481481</v>
      </c>
      <c r="G14" s="99">
        <f>CONSULTA_CreCurIdiCenTitGrau!N84</f>
        <v>0.11602209944751381</v>
      </c>
      <c r="H14" s="19">
        <f>CONSULTA_CreCurIdiCenTitGrau!N123</f>
        <v>0.15195071868583163</v>
      </c>
      <c r="I14" s="19">
        <f>CONSULTA_CreCurIdiCenTitGrau!N162</f>
        <v>0.125</v>
      </c>
      <c r="J14" s="19">
        <f>CONSULTA_CreCurIdiCenTitGrau!N202</f>
        <v>0.11494252873563218</v>
      </c>
      <c r="K14" s="19">
        <f>CONSULTA_CreCurIdiCenTitGrau!N244</f>
        <v>0.10984848484848485</v>
      </c>
      <c r="L14" s="19">
        <f>CONSULTA_CreCurIdiCenTitGrau!N286</f>
        <v>0.1070110701107011</v>
      </c>
      <c r="M14" s="19">
        <f>CONSULTA_CreCurIdiCenTitGrau!N330</f>
        <v>0.09310344827586207</v>
      </c>
      <c r="N14" s="19">
        <f>CONSULTA_CreCurIdiCenTitGrau!N376</f>
        <v>0.07971014492753623</v>
      </c>
    </row>
    <row r="15" spans="1:14" ht="12.75">
      <c r="A15" t="str">
        <f>CONSULTA_CreCurIdiCenTitGrau!B377</f>
        <v>J</v>
      </c>
      <c r="B15" t="str">
        <f>CONSULTA_CreCurIdiCenTitGrau!C377</f>
        <v>EPS Alcoi</v>
      </c>
      <c r="C15" t="str">
        <f>CONSULTA_CreCurIdiCenTitGrau!D377</f>
        <v>170</v>
      </c>
      <c r="D15" t="str">
        <f>CONSULTA_CreCurIdiCenTitGrau!E377</f>
        <v>Grau en Enginyeria Mecànica</v>
      </c>
      <c r="E15" s="19">
        <f>CONSULTA_CreCurIdiCenTitGrau!N12</f>
        <v>0.06808510638297872</v>
      </c>
      <c r="F15" s="19">
        <f>CONSULTA_CreCurIdiCenTitGrau!N47</f>
        <v>0.11327762302692665</v>
      </c>
      <c r="G15" s="99">
        <f>CONSULTA_CreCurIdiCenTitGrau!N85</f>
        <v>0.062404204072695424</v>
      </c>
      <c r="H15" s="19">
        <f>CONSULTA_CreCurIdiCenTitGrau!N124</f>
        <v>0.05692454632282712</v>
      </c>
      <c r="I15" s="19">
        <f>CONSULTA_CreCurIdiCenTitGrau!N163</f>
        <v>0.0799942553497056</v>
      </c>
      <c r="J15" s="19">
        <f>CONSULTA_CreCurIdiCenTitGrau!N203</f>
        <v>0.0631930547823601</v>
      </c>
      <c r="K15" s="19">
        <f>CONSULTA_CreCurIdiCenTitGrau!N245</f>
        <v>0.06862745098039216</v>
      </c>
      <c r="L15" s="19">
        <f>CONSULTA_CreCurIdiCenTitGrau!N287</f>
        <v>0.08833269156719292</v>
      </c>
      <c r="M15" s="19">
        <f>CONSULTA_CreCurIdiCenTitGrau!N331</f>
        <v>0.08098407238465564</v>
      </c>
      <c r="N15" s="19">
        <f>CONSULTA_CreCurIdiCenTitGrau!N377</f>
        <v>0.06094369251476857</v>
      </c>
    </row>
    <row r="16" spans="1:14" ht="12.75">
      <c r="A16" t="str">
        <f>CONSULTA_CreCurIdiCenTitGrau!B378</f>
        <v>J</v>
      </c>
      <c r="B16" t="str">
        <f>CONSULTA_CreCurIdiCenTitGrau!C378</f>
        <v>EPS Alcoi</v>
      </c>
      <c r="C16" t="str">
        <f>CONSULTA_CreCurIdiCenTitGrau!D378</f>
        <v>166</v>
      </c>
      <c r="D16" t="str">
        <f>CONSULTA_CreCurIdiCenTitGrau!E378</f>
        <v>Grau en Enginyeria Química</v>
      </c>
      <c r="E16" s="19">
        <f>CONSULTA_CreCurIdiCenTitGrau!N13</f>
        <v>0.060700389105058365</v>
      </c>
      <c r="F16" s="19">
        <f>CONSULTA_CreCurIdiCenTitGrau!N48</f>
        <v>0.04144869215291751</v>
      </c>
      <c r="G16" s="99">
        <f>CONSULTA_CreCurIdiCenTitGrau!N86</f>
        <v>0.020724094881398255</v>
      </c>
      <c r="H16" s="19">
        <f>CONSULTA_CreCurIdiCenTitGrau!N125</f>
        <v>0.02833052276559865</v>
      </c>
      <c r="I16" s="19">
        <f>CONSULTA_CreCurIdiCenTitGrau!N164</f>
        <v>0.05303678357570573</v>
      </c>
      <c r="J16" s="19">
        <f>CONSULTA_CreCurIdiCenTitGrau!N204</f>
        <v>0.01633097441480675</v>
      </c>
      <c r="K16" s="19">
        <f>CONSULTA_CreCurIdiCenTitGrau!N246</f>
        <v>0.0158144438587243</v>
      </c>
      <c r="L16" s="19">
        <f>CONSULTA_CreCurIdiCenTitGrau!N289</f>
        <v>0.026119402985074626</v>
      </c>
      <c r="M16" s="19">
        <f>CONSULTA_CreCurIdiCenTitGrau!N332</f>
        <v>0.03290676416819013</v>
      </c>
      <c r="N16" s="19">
        <f>CONSULTA_CreCurIdiCenTitGrau!N378</f>
        <v>0.06666666666666667</v>
      </c>
    </row>
    <row r="17" spans="1:14" ht="12.75">
      <c r="A17" s="97" t="str">
        <f>CONSULTA_CreCurIdiCenTitGrau!B379</f>
        <v>J</v>
      </c>
      <c r="B17" s="97" t="str">
        <f>CONSULTA_CreCurIdiCenTitGrau!C379</f>
        <v>EPS Alcoi</v>
      </c>
      <c r="C17" s="97" t="str">
        <f>CONSULTA_CreCurIdiCenTitGrau!D379</f>
        <v>188</v>
      </c>
      <c r="D17" s="97" t="str">
        <f>CONSULTA_CreCurIdiCenTitGrau!E379</f>
        <v>Grau en Enginyeria Química</v>
      </c>
      <c r="L17" s="98">
        <f>CONSULTA_CreCurIdiCenTitGrau!N288</f>
        <v>0.06530612244897958</v>
      </c>
      <c r="M17" s="98">
        <f>CONSULTA_CreCurIdiCenTitGrau!N333</f>
        <v>0.019277108433734938</v>
      </c>
      <c r="N17" s="98">
        <f>CONSULTA_CreCurIdiCenTitGrau!N379</f>
        <v>0.011072664359861591</v>
      </c>
    </row>
    <row r="18" spans="1:14" ht="12.75">
      <c r="A18" t="str">
        <f>CONSULTA_CreCurIdiCenTitGrau!B380</f>
        <v>Q</v>
      </c>
      <c r="B18" t="str">
        <f>CONSULTA_CreCurIdiCenTitGrau!C380</f>
        <v>EPS Gandia</v>
      </c>
      <c r="C18" t="str">
        <f>CONSULTA_CreCurIdiCenTitGrau!D380</f>
        <v>139</v>
      </c>
      <c r="D18" t="str">
        <f>CONSULTA_CreCurIdiCenTitGrau!E380</f>
        <v>Grau en Ciències Ambientals</v>
      </c>
      <c r="E18" s="19">
        <f>CONSULTA_CreCurIdiCenTitGrau!N14</f>
        <v>0.104</v>
      </c>
      <c r="F18" s="19">
        <f>CONSULTA_CreCurIdiCenTitGrau!N49</f>
        <v>0.08496732026143791</v>
      </c>
      <c r="G18" s="19">
        <f>CONSULTA_CreCurIdiCenTitGrau!N87</f>
        <v>0.05658018130665834</v>
      </c>
      <c r="H18" s="19">
        <f>CONSULTA_CreCurIdiCenTitGrau!N126</f>
        <v>0.09386828160484481</v>
      </c>
      <c r="I18" s="19">
        <f>CONSULTA_CreCurIdiCenTitGrau!N165</f>
        <v>0.13799879081015717</v>
      </c>
      <c r="J18" s="19">
        <f>CONSULTA_CreCurIdiCenTitGrau!N205</f>
        <v>0.17567759330211435</v>
      </c>
      <c r="K18" s="19">
        <f>CONSULTA_CreCurIdiCenTitGrau!N247</f>
        <v>0.13352073085031624</v>
      </c>
      <c r="L18" s="19">
        <f>CONSULTA_CreCurIdiCenTitGrau!N290</f>
        <v>0.1852365755515471</v>
      </c>
      <c r="M18" s="19">
        <f>CONSULTA_CreCurIdiCenTitGrau!N334</f>
        <v>0.20478918760099896</v>
      </c>
      <c r="N18" s="19">
        <f>CONSULTA_CreCurIdiCenTitGrau!N380</f>
        <v>0.16481927710843372</v>
      </c>
    </row>
    <row r="19" spans="1:14" ht="12.75">
      <c r="A19" t="str">
        <f>CONSULTA_CreCurIdiCenTitGrau!B381</f>
        <v>Q</v>
      </c>
      <c r="B19" t="str">
        <f>CONSULTA_CreCurIdiCenTitGrau!C381</f>
        <v>EPS Gandia</v>
      </c>
      <c r="C19" t="str">
        <f>CONSULTA_CreCurIdiCenTitGrau!D381</f>
        <v>141</v>
      </c>
      <c r="D19" t="str">
        <f>CONSULTA_CreCurIdiCenTitGrau!E381</f>
        <v>Grau en Comunicació Audiovisual</v>
      </c>
      <c r="E19" s="19">
        <f>CONSULTA_CreCurIdiCenTitGrau!N15</f>
        <v>0.05816959669079628</v>
      </c>
      <c r="F19" s="19">
        <f>CONSULTA_CreCurIdiCenTitGrau!N50</f>
        <v>0.04648925937800578</v>
      </c>
      <c r="G19" s="19">
        <f>CONSULTA_CreCurIdiCenTitGrau!N88</f>
        <v>0.06427522037218414</v>
      </c>
      <c r="H19" s="19">
        <f>CONSULTA_CreCurIdiCenTitGrau!N127</f>
        <v>0.03316697858182574</v>
      </c>
      <c r="I19" s="19">
        <f>CONSULTA_CreCurIdiCenTitGrau!N166</f>
        <v>0.05288879235447438</v>
      </c>
      <c r="J19" s="19">
        <f>CONSULTA_CreCurIdiCenTitGrau!N206</f>
        <v>0.15917295700689202</v>
      </c>
      <c r="K19" s="19">
        <f>CONSULTA_CreCurIdiCenTitGrau!N248</f>
        <v>0.1526573271069602</v>
      </c>
      <c r="L19" s="19">
        <f>CONSULTA_CreCurIdiCenTitGrau!N291</f>
        <v>0.15991495076096687</v>
      </c>
      <c r="M19" s="19">
        <f>CONSULTA_CreCurIdiCenTitGrau!N335</f>
        <v>0.17054514113337643</v>
      </c>
      <c r="N19" s="19">
        <f>CONSULTA_CreCurIdiCenTitGrau!N381</f>
        <v>0.15283562960589556</v>
      </c>
    </row>
    <row r="20" spans="1:14" ht="12.75">
      <c r="A20" t="str">
        <f>CONSULTA_CreCurIdiCenTitGrau!B382</f>
        <v>Q</v>
      </c>
      <c r="B20" t="str">
        <f>CONSULTA_CreCurIdiCenTitGrau!C382</f>
        <v>EPS Gandia</v>
      </c>
      <c r="C20" t="str">
        <f>CONSULTA_CreCurIdiCenTitGrau!D382</f>
        <v>152</v>
      </c>
      <c r="D20" t="str">
        <f>CONSULTA_CreCurIdiCenTitGrau!E382</f>
        <v>Grau en Enginyeria de Sistemes de Telecomunicació, So i Imatge</v>
      </c>
      <c r="E20" s="19">
        <f>CONSULTA_CreCurIdiCenTitGrau!N16</f>
        <v>0.2737089201877934</v>
      </c>
      <c r="F20" s="19">
        <f>CONSULTA_CreCurIdiCenTitGrau!N51</f>
        <v>0.26123492875411036</v>
      </c>
      <c r="G20" s="19">
        <f>CONSULTA_CreCurIdiCenTitGrau!N89</f>
        <v>0.22877258235919237</v>
      </c>
      <c r="H20" s="19">
        <f>CONSULTA_CreCurIdiCenTitGrau!N128</f>
        <v>0.1554529717253318</v>
      </c>
      <c r="I20" s="19">
        <f>CONSULTA_CreCurIdiCenTitGrau!N167</f>
        <v>0.15186802523047066</v>
      </c>
      <c r="J20" s="19">
        <f>CONSULTA_CreCurIdiCenTitGrau!N207</f>
        <v>0.17828126787962012</v>
      </c>
      <c r="K20" s="19">
        <f>CONSULTA_CreCurIdiCenTitGrau!N249</f>
        <v>0.17317574511819117</v>
      </c>
      <c r="L20" s="19">
        <f>CONSULTA_CreCurIdiCenTitGrau!N292</f>
        <v>0.19417218543046358</v>
      </c>
      <c r="M20" s="19">
        <f>CONSULTA_CreCurIdiCenTitGrau!N336</f>
        <v>0.16468998648851524</v>
      </c>
      <c r="N20" s="19">
        <f>CONSULTA_CreCurIdiCenTitGrau!N382</f>
        <v>0.17115978657680428</v>
      </c>
    </row>
    <row r="21" spans="1:14" ht="12.75">
      <c r="A21" t="str">
        <f>CONSULTA_CreCurIdiCenTitGrau!B383</f>
        <v>Q</v>
      </c>
      <c r="B21" t="str">
        <f>CONSULTA_CreCurIdiCenTitGrau!C383</f>
        <v>EPS Gandia</v>
      </c>
      <c r="C21" t="str">
        <f>CONSULTA_CreCurIdiCenTitGrau!D383</f>
        <v>186</v>
      </c>
      <c r="D21" t="str">
        <f>CONSULTA_CreCurIdiCenTitGrau!E383</f>
        <v>Grau en Tecnologies Interactives</v>
      </c>
      <c r="L21" s="19">
        <f>CONSULTA_CreCurIdiCenTitGrau!N293</f>
        <v>0.281437125748503</v>
      </c>
      <c r="M21" s="19">
        <f>CONSULTA_CreCurIdiCenTitGrau!N337</f>
        <v>0.27380952380952384</v>
      </c>
      <c r="N21" s="19">
        <f>CONSULTA_CreCurIdiCenTitGrau!N383</f>
        <v>0.20175438596491227</v>
      </c>
    </row>
    <row r="22" spans="1:14" ht="12.75">
      <c r="A22" t="str">
        <f>CONSULTA_CreCurIdiCenTitGrau!B384</f>
        <v>Q</v>
      </c>
      <c r="B22" t="str">
        <f>CONSULTA_CreCurIdiCenTitGrau!C384</f>
        <v>EPS Gandia</v>
      </c>
      <c r="C22" t="str">
        <f>CONSULTA_CreCurIdiCenTitGrau!D384</f>
        <v>140</v>
      </c>
      <c r="D22" t="str">
        <f>CONSULTA_CreCurIdiCenTitGrau!E384</f>
        <v>Grau en Turisme</v>
      </c>
      <c r="E22" s="19">
        <f>CONSULTA_CreCurIdiCenTitGrau!N17</f>
        <v>0.09065550906555091</v>
      </c>
      <c r="F22" s="19">
        <f>CONSULTA_CreCurIdiCenTitGrau!N52</f>
        <v>0.15038864481243663</v>
      </c>
      <c r="G22" s="19">
        <f>CONSULTA_CreCurIdiCenTitGrau!N90</f>
        <v>0.036227340875017035</v>
      </c>
      <c r="H22" s="19">
        <f>CONSULTA_CreCurIdiCenTitGrau!N129</f>
        <v>0.03907551733404998</v>
      </c>
      <c r="I22" s="19">
        <f>CONSULTA_CreCurIdiCenTitGrau!N168</f>
        <v>0.0341985990935311</v>
      </c>
      <c r="J22" s="19">
        <f>CONSULTA_CreCurIdiCenTitGrau!N208</f>
        <v>0.0660133387777324</v>
      </c>
      <c r="K22" s="19">
        <f>CONSULTA_CreCurIdiCenTitGrau!N250</f>
        <v>0.0340506673930809</v>
      </c>
      <c r="L22" s="19">
        <f>CONSULTA_CreCurIdiCenTitGrau!N294</f>
        <v>0.1026694045174538</v>
      </c>
      <c r="M22" s="19">
        <f>CONSULTA_CreCurIdiCenTitGrau!N338</f>
        <v>0.10115270042740576</v>
      </c>
      <c r="N22" s="19">
        <f>CONSULTA_CreCurIdiCenTitGrau!N384</f>
        <v>0.15408587257617729</v>
      </c>
    </row>
    <row r="23" spans="1:12" ht="12.75">
      <c r="A23" s="95" t="s">
        <v>2</v>
      </c>
      <c r="B23" s="95" t="s">
        <v>19</v>
      </c>
      <c r="C23" s="96">
        <v>147</v>
      </c>
      <c r="D23" s="95" t="s">
        <v>171</v>
      </c>
      <c r="E23" s="98">
        <f>CONSULTA_CreCurIdiCenTitGrau!N18</f>
        <v>0.04710645125181896</v>
      </c>
      <c r="F23" s="98">
        <f>CONSULTA_CreCurIdiCenTitGrau!N53</f>
        <v>0.034095552679970026</v>
      </c>
      <c r="G23" s="98">
        <f>CONSULTA_CreCurIdiCenTitGrau!N91</f>
        <v>0.030023078536960623</v>
      </c>
      <c r="H23" s="98">
        <f>CONSULTA_CreCurIdiCenTitGrau!N130</f>
        <v>0.030915702479338843</v>
      </c>
      <c r="I23" s="98">
        <f>CONSULTA_CreCurIdiCenTitGrau!N169</f>
        <v>0.005324580598103574</v>
      </c>
      <c r="J23" s="98">
        <f>CONSULTA_CreCurIdiCenTitGrau!N209</f>
        <v>0</v>
      </c>
      <c r="K23" s="98">
        <f>CONSULTA_CreCurIdiCenTitGrau!N251</f>
        <v>0</v>
      </c>
      <c r="L23" s="98">
        <f>CONSULTA_CreCurIdiCenTitGrau!N295</f>
        <v>0</v>
      </c>
    </row>
    <row r="24" spans="1:14" ht="12.75">
      <c r="A24" s="101" t="str">
        <f>CONSULTA_CreCurIdiCenTitGrau!B385</f>
        <v>B</v>
      </c>
      <c r="B24" s="101" t="str">
        <f>CONSULTA_CreCurIdiCenTitGrau!C385</f>
        <v>ETS Arquit</v>
      </c>
      <c r="C24" s="101" t="str">
        <f>CONSULTA_CreCurIdiCenTitGrau!D385</f>
        <v>178</v>
      </c>
      <c r="D24" s="101" t="str">
        <f>CONSULTA_CreCurIdiCenTitGrau!E385</f>
        <v>Grau en Fonaments de l'Arquitectura</v>
      </c>
      <c r="E24" s="100"/>
      <c r="F24" s="100"/>
      <c r="G24" s="100"/>
      <c r="H24" s="100"/>
      <c r="I24" s="102">
        <f>CONSULTA_CreCurIdiCenTitGrau!N170</f>
        <v>0.01171514218585433</v>
      </c>
      <c r="J24" s="102">
        <f>CONSULTA_CreCurIdiCenTitGrau!N210</f>
        <v>0.06498675948903286</v>
      </c>
      <c r="K24" s="102">
        <f>CONSULTA_CreCurIdiCenTitGrau!N252</f>
        <v>0.09709930698201225</v>
      </c>
      <c r="L24" s="102">
        <f>CONSULTA_CreCurIdiCenTitGrau!N296</f>
        <v>0.11746086889390693</v>
      </c>
      <c r="M24" s="102">
        <f>CONSULTA_CreCurIdiCenTitGrau!N339</f>
        <v>0.1275661670774933</v>
      </c>
      <c r="N24" s="102">
        <f>CONSULTA_CreCurIdiCenTitGrau!N385</f>
        <v>0.1266453963770769</v>
      </c>
    </row>
    <row r="25" spans="1:13" ht="12.75">
      <c r="A25" s="95" t="s">
        <v>14</v>
      </c>
      <c r="B25" s="95" t="s">
        <v>31</v>
      </c>
      <c r="C25" s="96">
        <v>167</v>
      </c>
      <c r="D25" s="95" t="s">
        <v>63</v>
      </c>
      <c r="E25" s="98">
        <f>CONSULTA_CreCurIdiCenTitGrau!N19</f>
        <v>0</v>
      </c>
      <c r="F25" s="98">
        <f>CONSULTA_CreCurIdiCenTitGrau!N54</f>
        <v>0.014283195203667783</v>
      </c>
      <c r="G25" s="98">
        <f>CONSULTA_CreCurIdiCenTitGrau!N92</f>
        <v>0.02180685358255452</v>
      </c>
      <c r="H25" s="98">
        <f>CONSULTA_CreCurIdiCenTitGrau!N131</f>
        <v>0.020635407089590357</v>
      </c>
      <c r="I25" s="98">
        <f>CONSULTA_CreCurIdiCenTitGrau!N171</f>
        <v>0.016208185133492415</v>
      </c>
      <c r="J25" s="98">
        <f>CONSULTA_CreCurIdiCenTitGrau!N211</f>
        <v>0.015820698747528016</v>
      </c>
      <c r="K25" s="98">
        <f>CONSULTA_CreCurIdiCenTitGrau!N253</f>
        <v>0.0205781887861368</v>
      </c>
      <c r="L25" s="98">
        <f>CONSULTA_CreCurIdiCenTitGrau!N297</f>
        <v>0.004889515749882464</v>
      </c>
      <c r="M25" s="98">
        <f>CONSULTA_CreCurIdiCenTitGrau!N340</f>
        <v>0</v>
      </c>
    </row>
    <row r="26" spans="1:14" ht="12.75">
      <c r="A26" s="101" t="str">
        <f>CONSULTA_CreCurIdiCenTitGrau!B386</f>
        <v>T</v>
      </c>
      <c r="B26" s="101" t="str">
        <f>CONSULTA_CreCurIdiCenTitGrau!C386</f>
        <v>ETS Teleco</v>
      </c>
      <c r="C26" s="101" t="str">
        <f>CONSULTA_CreCurIdiCenTitGrau!D386</f>
        <v>190</v>
      </c>
      <c r="D26" s="101" t="str">
        <f>CONSULTA_CreCurIdiCenTitGrau!E386</f>
        <v>Grau en Enginyeria de Tecnologies i Serveis de Telecomunicació</v>
      </c>
      <c r="M26" s="102">
        <f>CONSULTA_CreCurIdiCenTitGrau!N341</f>
        <v>0.00569171303572187</v>
      </c>
      <c r="N26" s="102">
        <f>CONSULTA_CreCurIdiCenTitGrau!N386</f>
        <v>0.0038451679056652143</v>
      </c>
    </row>
    <row r="27" spans="1:14" ht="12.75">
      <c r="A27" t="str">
        <f>CONSULTA_CreCurIdiCenTitGrau!B387</f>
        <v>T</v>
      </c>
      <c r="B27" t="str">
        <f>CONSULTA_CreCurIdiCenTitGrau!C387</f>
        <v>ETS Teleco</v>
      </c>
      <c r="C27" t="str">
        <f>CONSULTA_CreCurIdiCenTitGrau!D387</f>
        <v>194</v>
      </c>
      <c r="D27" t="str">
        <f>CONSULTA_CreCurIdiCenTitGrau!E387</f>
        <v>Grau en Tecnologia Digital i Multimèdia</v>
      </c>
      <c r="N27" s="19">
        <f>CONSULTA_CreCurIdiCenTitGrau!N387</f>
        <v>0</v>
      </c>
    </row>
    <row r="28" spans="1:14" ht="12.75">
      <c r="A28" t="str">
        <f>CONSULTA_CreCurIdiCenTitGrau!B388</f>
        <v>E</v>
      </c>
      <c r="B28" t="str">
        <f>CONSULTA_CreCurIdiCenTitGrau!C388</f>
        <v>ETSIDiseny</v>
      </c>
      <c r="C28" t="str">
        <f>CONSULTA_CreCurIdiCenTitGrau!D388</f>
        <v>160</v>
      </c>
      <c r="D28" t="str">
        <f>CONSULTA_CreCurIdiCenTitGrau!E388</f>
        <v>Grau en Enginyeria Aeroespacial</v>
      </c>
      <c r="E28" s="19">
        <f>CONSULTA_CreCurIdiCenTitGrau!N20</f>
        <v>0</v>
      </c>
      <c r="F28" s="19">
        <f>CONSULTA_CreCurIdiCenTitGrau!N55</f>
        <v>0.03069367710251688</v>
      </c>
      <c r="G28" s="19">
        <f>CONSULTA_CreCurIdiCenTitGrau!N93</f>
        <v>0.03557158712541621</v>
      </c>
      <c r="H28" s="19">
        <f>CONSULTA_CreCurIdiCenTitGrau!N132</f>
        <v>0.022785149443774293</v>
      </c>
      <c r="I28" s="19">
        <f>CONSULTA_CreCurIdiCenTitGrau!N172</f>
        <v>0.031045420800431937</v>
      </c>
      <c r="J28" s="19">
        <f>CONSULTA_CreCurIdiCenTitGrau!N212</f>
        <v>0</v>
      </c>
      <c r="K28" s="19">
        <f>CONSULTA_CreCurIdiCenTitGrau!N254</f>
        <v>0.06207217385525354</v>
      </c>
      <c r="L28" s="19">
        <f>CONSULTA_CreCurIdiCenTitGrau!N298</f>
        <v>0.05669539881024645</v>
      </c>
      <c r="M28" s="19">
        <f>CONSULTA_CreCurIdiCenTitGrau!N342</f>
        <v>0.05697901415324549</v>
      </c>
      <c r="N28" s="19">
        <f>CONSULTA_CreCurIdiCenTitGrau!N388</f>
        <v>0.04325575728037041</v>
      </c>
    </row>
    <row r="29" spans="1:14" ht="12.75">
      <c r="A29" t="str">
        <f>CONSULTA_CreCurIdiCenTitGrau!B389</f>
        <v>E</v>
      </c>
      <c r="B29" t="str">
        <f>CONSULTA_CreCurIdiCenTitGrau!C389</f>
        <v>ETSIDiseny</v>
      </c>
      <c r="C29" t="str">
        <f>CONSULTA_CreCurIdiCenTitGrau!D389</f>
        <v>161</v>
      </c>
      <c r="D29" t="str">
        <f>CONSULTA_CreCurIdiCenTitGrau!E389</f>
        <v>Grau en Enginyeria Elèctrica</v>
      </c>
      <c r="E29" s="19">
        <f>CONSULTA_CreCurIdiCenTitGrau!N21</f>
        <v>0.0748829953198128</v>
      </c>
      <c r="F29" s="19">
        <f>CONSULTA_CreCurIdiCenTitGrau!N56</f>
        <v>0.03457548981943911</v>
      </c>
      <c r="G29" s="19">
        <f>CONSULTA_CreCurIdiCenTitGrau!N94</f>
        <v>0.017732243128755786</v>
      </c>
      <c r="H29" s="19">
        <f>CONSULTA_CreCurIdiCenTitGrau!N133</f>
        <v>0.03045230631437528</v>
      </c>
      <c r="I29" s="19">
        <f>CONSULTA_CreCurIdiCenTitGrau!N173</f>
        <v>0.02293780326422585</v>
      </c>
      <c r="J29" s="19">
        <f>CONSULTA_CreCurIdiCenTitGrau!N213</f>
        <v>0</v>
      </c>
      <c r="K29" s="19">
        <f>CONSULTA_CreCurIdiCenTitGrau!N255</f>
        <v>0.09394051357842233</v>
      </c>
      <c r="L29" s="19">
        <f>CONSULTA_CreCurIdiCenTitGrau!N299</f>
        <v>0.09463986599664993</v>
      </c>
      <c r="M29" s="19">
        <f>CONSULTA_CreCurIdiCenTitGrau!N343</f>
        <v>0.09787944237188298</v>
      </c>
      <c r="N29" s="19">
        <f>CONSULTA_CreCurIdiCenTitGrau!N389</f>
        <v>0.06684301556618172</v>
      </c>
    </row>
    <row r="30" spans="1:14" ht="12.75">
      <c r="A30" t="str">
        <f>CONSULTA_CreCurIdiCenTitGrau!B390</f>
        <v>E</v>
      </c>
      <c r="B30" t="str">
        <f>CONSULTA_CreCurIdiCenTitGrau!C390</f>
        <v>ETSIDiseny</v>
      </c>
      <c r="C30" t="str">
        <f>CONSULTA_CreCurIdiCenTitGrau!D390</f>
        <v>163</v>
      </c>
      <c r="D30" t="str">
        <f>CONSULTA_CreCurIdiCenTitGrau!E390</f>
        <v>Grau en Enginyeria Electrònica Industrial i Automàtica</v>
      </c>
      <c r="E30" s="19">
        <f>CONSULTA_CreCurIdiCenTitGrau!N22</f>
        <v>0.0720440557175251</v>
      </c>
      <c r="F30" s="19">
        <f>CONSULTA_CreCurIdiCenTitGrau!N57</f>
        <v>0.08293953129520686</v>
      </c>
      <c r="G30" s="19">
        <f>CONSULTA_CreCurIdiCenTitGrau!N95</f>
        <v>0.0320161996497373</v>
      </c>
      <c r="H30" s="19">
        <f>CONSULTA_CreCurIdiCenTitGrau!N134</f>
        <v>0.029756369722893805</v>
      </c>
      <c r="I30" s="19">
        <f>CONSULTA_CreCurIdiCenTitGrau!N174</f>
        <v>0.028963083604777413</v>
      </c>
      <c r="J30" s="19">
        <f>CONSULTA_CreCurIdiCenTitGrau!N214</f>
        <v>0.027424942263279444</v>
      </c>
      <c r="K30" s="19">
        <f>CONSULTA_CreCurIdiCenTitGrau!N256</f>
        <v>0.07087280596297187</v>
      </c>
      <c r="L30" s="19">
        <f>CONSULTA_CreCurIdiCenTitGrau!N300</f>
        <v>0.06884097625041041</v>
      </c>
      <c r="M30" s="19">
        <f>CONSULTA_CreCurIdiCenTitGrau!N344</f>
        <v>0.06510737523801766</v>
      </c>
      <c r="N30" s="19">
        <f>CONSULTA_CreCurIdiCenTitGrau!N390</f>
        <v>0.05847707193941944</v>
      </c>
    </row>
    <row r="31" spans="1:14" ht="12.75">
      <c r="A31" t="str">
        <f>CONSULTA_CreCurIdiCenTitGrau!B391</f>
        <v>E</v>
      </c>
      <c r="B31" t="str">
        <f>CONSULTA_CreCurIdiCenTitGrau!C391</f>
        <v>ETSIDiseny</v>
      </c>
      <c r="C31" t="str">
        <f>CONSULTA_CreCurIdiCenTitGrau!D391</f>
        <v>142</v>
      </c>
      <c r="D31" t="str">
        <f>CONSULTA_CreCurIdiCenTitGrau!E391</f>
        <v>Grau en Enginyeria en Disseny Industrial i Desenvolupament de Productes</v>
      </c>
      <c r="E31" s="19">
        <f>CONSULTA_CreCurIdiCenTitGrau!N23</f>
        <v>0.027828634199926768</v>
      </c>
      <c r="F31" s="19">
        <f>CONSULTA_CreCurIdiCenTitGrau!N58</f>
        <v>0.027692307692307693</v>
      </c>
      <c r="G31" s="19">
        <f>CONSULTA_CreCurIdiCenTitGrau!N96</f>
        <v>0.01833583529916363</v>
      </c>
      <c r="H31" s="19">
        <f>CONSULTA_CreCurIdiCenTitGrau!N135</f>
        <v>0.01953488372093023</v>
      </c>
      <c r="I31" s="19">
        <f>CONSULTA_CreCurIdiCenTitGrau!N175</f>
        <v>0.017098290170982904</v>
      </c>
      <c r="J31" s="19">
        <f>CONSULTA_CreCurIdiCenTitGrau!N215</f>
        <v>0.022181146025878003</v>
      </c>
      <c r="K31" s="19">
        <f>CONSULTA_CreCurIdiCenTitGrau!N257</f>
        <v>0.06905524419535629</v>
      </c>
      <c r="L31" s="19">
        <f>CONSULTA_CreCurIdiCenTitGrau!N301</f>
        <v>0.0701219512195122</v>
      </c>
      <c r="M31" s="19">
        <f>CONSULTA_CreCurIdiCenTitGrau!N345</f>
        <v>0.07297726070861978</v>
      </c>
      <c r="N31" s="19">
        <f>CONSULTA_CreCurIdiCenTitGrau!N391</f>
        <v>0.04868457490999723</v>
      </c>
    </row>
    <row r="32" spans="1:14" ht="12.75">
      <c r="A32" t="str">
        <f>CONSULTA_CreCurIdiCenTitGrau!B392</f>
        <v>E</v>
      </c>
      <c r="B32" t="str">
        <f>CONSULTA_CreCurIdiCenTitGrau!C392</f>
        <v>ETSIDiseny</v>
      </c>
      <c r="C32" t="str">
        <f>CONSULTA_CreCurIdiCenTitGrau!D392</f>
        <v>169</v>
      </c>
      <c r="D32" t="str">
        <f>CONSULTA_CreCurIdiCenTitGrau!E392</f>
        <v>Grau en Enginyeria Mecànica</v>
      </c>
      <c r="E32" s="19">
        <f>CONSULTA_CreCurIdiCenTitGrau!N24</f>
        <v>0.12993039443155452</v>
      </c>
      <c r="F32" s="19">
        <f>CONSULTA_CreCurIdiCenTitGrau!N59</f>
        <v>0.04295375616889051</v>
      </c>
      <c r="G32" s="19">
        <f>CONSULTA_CreCurIdiCenTitGrau!N97</f>
        <v>0.010005002501250625</v>
      </c>
      <c r="H32" s="19">
        <f>CONSULTA_CreCurIdiCenTitGrau!N136</f>
        <v>0.012847354396650171</v>
      </c>
      <c r="I32" s="19">
        <f>CONSULTA_CreCurIdiCenTitGrau!N176</f>
        <v>0.03846858398974171</v>
      </c>
      <c r="J32" s="19">
        <f>CONSULTA_CreCurIdiCenTitGrau!N216</f>
        <v>0.02127261676562719</v>
      </c>
      <c r="K32" s="19">
        <f>CONSULTA_CreCurIdiCenTitGrau!N258</f>
        <v>0.06127710510565812</v>
      </c>
      <c r="L32" s="19">
        <f>CONSULTA_CreCurIdiCenTitGrau!N302</f>
        <v>0.06790443428679138</v>
      </c>
      <c r="M32" s="19">
        <f>CONSULTA_CreCurIdiCenTitGrau!N346</f>
        <v>0.06871041052173493</v>
      </c>
      <c r="N32" s="19">
        <f>CONSULTA_CreCurIdiCenTitGrau!N392</f>
        <v>0.03581390715281929</v>
      </c>
    </row>
    <row r="33" spans="1:14" ht="12.75">
      <c r="A33" s="97" t="str">
        <f>CONSULTA_CreCurIdiCenTitGrau!B393</f>
        <v>R</v>
      </c>
      <c r="B33" s="97" t="str">
        <f>CONSULTA_CreCurIdiCenTitGrau!C393</f>
        <v>ETSINF</v>
      </c>
      <c r="C33" s="97" t="str">
        <f>CONSULTA_CreCurIdiCenTitGrau!D393</f>
        <v>189</v>
      </c>
      <c r="D33" s="97" t="str">
        <f>CONSULTA_CreCurIdiCenTitGrau!E393</f>
        <v>Grau en Ciència de Dades</v>
      </c>
      <c r="M33" s="98">
        <f>CONSULTA_CreCurIdiCenTitGrau!N347</f>
        <v>0</v>
      </c>
      <c r="N33" s="98">
        <f>CONSULTA_CreCurIdiCenTitGrau!N393</f>
        <v>0</v>
      </c>
    </row>
    <row r="34" spans="1:14" ht="12.75">
      <c r="A34" t="str">
        <f>CONSULTA_CreCurIdiCenTitGrau!B394</f>
        <v>R</v>
      </c>
      <c r="B34" t="str">
        <f>CONSULTA_CreCurIdiCenTitGrau!C394</f>
        <v>ETSINF</v>
      </c>
      <c r="C34" t="str">
        <f>CONSULTA_CreCurIdiCenTitGrau!D394</f>
        <v>156</v>
      </c>
      <c r="D34" t="str">
        <f>CONSULTA_CreCurIdiCenTitGrau!E394</f>
        <v>Grau en Enginyeria Informàtica</v>
      </c>
      <c r="E34" s="19">
        <f>CONSULTA_CreCurIdiCenTitGrau!N25</f>
        <v>0.2515432098765432</v>
      </c>
      <c r="F34" s="19">
        <f>CONSULTA_CreCurIdiCenTitGrau!N60</f>
        <v>0.19982170542635658</v>
      </c>
      <c r="G34" s="19">
        <f>CONSULTA_CreCurIdiCenTitGrau!N98</f>
        <v>0.17561602870813398</v>
      </c>
      <c r="H34" s="19">
        <f>CONSULTA_CreCurIdiCenTitGrau!N137</f>
        <v>0.12929855659660675</v>
      </c>
      <c r="I34" s="19">
        <f>CONSULTA_CreCurIdiCenTitGrau!N177</f>
        <v>0.12977819726285983</v>
      </c>
      <c r="J34" s="19">
        <f>CONSULTA_CreCurIdiCenTitGrau!N217</f>
        <v>0.12395632626846499</v>
      </c>
      <c r="K34" s="19">
        <f>CONSULTA_CreCurIdiCenTitGrau!N259</f>
        <v>0.1237848347375243</v>
      </c>
      <c r="L34" s="19">
        <f>CONSULTA_CreCurIdiCenTitGrau!N303</f>
        <v>0.12866666666666668</v>
      </c>
      <c r="M34" s="19">
        <f>CONSULTA_CreCurIdiCenTitGrau!N348</f>
        <v>0.12765319426336377</v>
      </c>
      <c r="N34" s="19">
        <f>CONSULTA_CreCurIdiCenTitGrau!N394</f>
        <v>0.12288686605981794</v>
      </c>
    </row>
    <row r="35" spans="1:14" ht="12.75">
      <c r="A35" t="str">
        <f>CONSULTA_CreCurIdiCenTitGrau!B395</f>
        <v>M</v>
      </c>
      <c r="B35" t="str">
        <f>CONSULTA_CreCurIdiCenTitGrau!C395</f>
        <v>Fac. Ade</v>
      </c>
      <c r="C35" t="str">
        <f>CONSULTA_CreCurIdiCenTitGrau!D395</f>
        <v>158</v>
      </c>
      <c r="D35" t="str">
        <f>CONSULTA_CreCurIdiCenTitGrau!E395</f>
        <v>Grau en Administració i Direcció d'Empreses</v>
      </c>
      <c r="E35" s="19">
        <f>CONSULTA_CreCurIdiCenTitGrau!N26</f>
        <v>0.07692307692307693</v>
      </c>
      <c r="F35" s="19">
        <f>CONSULTA_CreCurIdiCenTitGrau!N61</f>
        <v>0.09052224371373306</v>
      </c>
      <c r="G35" s="19">
        <f>CONSULTA_CreCurIdiCenTitGrau!N99</f>
        <v>0.01839171711157421</v>
      </c>
      <c r="H35" s="19">
        <f>CONSULTA_CreCurIdiCenTitGrau!N138</f>
        <v>0.029028601906793784</v>
      </c>
      <c r="I35" s="19">
        <f>CONSULTA_CreCurIdiCenTitGrau!N178</f>
        <v>0.04068519945468556</v>
      </c>
      <c r="J35" s="19">
        <f>CONSULTA_CreCurIdiCenTitGrau!N218</f>
        <v>0.05132694938440492</v>
      </c>
      <c r="K35" s="19">
        <f>CONSULTA_CreCurIdiCenTitGrau!N260</f>
        <v>0.03066069130762746</v>
      </c>
      <c r="L35" s="19">
        <f>CONSULTA_CreCurIdiCenTitGrau!N304</f>
        <v>0.08355626894952738</v>
      </c>
      <c r="M35" s="19">
        <f>CONSULTA_CreCurIdiCenTitGrau!N349</f>
        <v>0.0976073248682733</v>
      </c>
      <c r="N35" s="19">
        <f>CONSULTA_CreCurIdiCenTitGrau!N395</f>
        <v>0.09852256628212913</v>
      </c>
    </row>
    <row r="36" spans="1:14" ht="12.75">
      <c r="A36" t="str">
        <f>CONSULTA_CreCurIdiCenTitGrau!B396</f>
        <v>M</v>
      </c>
      <c r="B36" t="str">
        <f>CONSULTA_CreCurIdiCenTitGrau!C396</f>
        <v>Fac. Ade</v>
      </c>
      <c r="C36" t="str">
        <f>CONSULTA_CreCurIdiCenTitGrau!D396</f>
        <v>146</v>
      </c>
      <c r="D36" t="str">
        <f>CONSULTA_CreCurIdiCenTitGrau!E396</f>
        <v>Grau en Gestió i Administració Pública</v>
      </c>
      <c r="E36" s="19">
        <f>CONSULTA_CreCurIdiCenTitGrau!N27</f>
        <v>0.05065856129685917</v>
      </c>
      <c r="F36" s="19">
        <f>CONSULTA_CreCurIdiCenTitGrau!N62</f>
        <v>0.152753108348135</v>
      </c>
      <c r="G36" s="19">
        <f>CONSULTA_CreCurIdiCenTitGrau!N100</f>
        <v>0.06406685236768803</v>
      </c>
      <c r="H36" s="19">
        <f>CONSULTA_CreCurIdiCenTitGrau!N139</f>
        <v>0.06361989128246427</v>
      </c>
      <c r="I36" s="19">
        <f>CONSULTA_CreCurIdiCenTitGrau!N179</f>
        <v>0.06058914131690412</v>
      </c>
      <c r="J36" s="19">
        <f>CONSULTA_CreCurIdiCenTitGrau!N219</f>
        <v>0.0211932734392997</v>
      </c>
      <c r="K36" s="19">
        <f>CONSULTA_CreCurIdiCenTitGrau!N261</f>
        <v>0</v>
      </c>
      <c r="L36" s="19">
        <f>CONSULTA_CreCurIdiCenTitGrau!N305</f>
        <v>0.03072625698324022</v>
      </c>
      <c r="M36" s="19">
        <f>CONSULTA_CreCurIdiCenTitGrau!N350</f>
        <v>0.06166495375128469</v>
      </c>
      <c r="N36" s="19">
        <f>CONSULTA_CreCurIdiCenTitGrau!N396</f>
        <v>0</v>
      </c>
    </row>
    <row r="37" spans="1:14" ht="12.75">
      <c r="A37" t="str">
        <f>CONSULTA_CreCurIdiCenTitGrau!B397</f>
        <v>L</v>
      </c>
      <c r="B37" t="str">
        <f>CONSULTA_CreCurIdiCenTitGrau!C397</f>
        <v>Fac. BBAA</v>
      </c>
      <c r="C37" t="str">
        <f>CONSULTA_CreCurIdiCenTitGrau!D397</f>
        <v>144</v>
      </c>
      <c r="D37" t="str">
        <f>CONSULTA_CreCurIdiCenTitGrau!E397</f>
        <v>Grau en Belles Arts</v>
      </c>
      <c r="E37" s="19">
        <f>CONSULTA_CreCurIdiCenTitGrau!N28</f>
        <v>0.22847222222222222</v>
      </c>
      <c r="F37" s="19">
        <f>CONSULTA_CreCurIdiCenTitGrau!N63</f>
        <v>0.17290049400141144</v>
      </c>
      <c r="G37" s="19">
        <f>CONSULTA_CreCurIdiCenTitGrau!N101</f>
        <v>0.0932155477031802</v>
      </c>
      <c r="H37" s="19">
        <f>CONSULTA_CreCurIdiCenTitGrau!N140</f>
        <v>0.069528563505269</v>
      </c>
      <c r="I37" s="19">
        <f>CONSULTA_CreCurIdiCenTitGrau!N180</f>
        <v>0.056677018633540376</v>
      </c>
      <c r="J37" s="19">
        <f>CONSULTA_CreCurIdiCenTitGrau!N220</f>
        <v>0.08310559006211181</v>
      </c>
      <c r="K37" s="19">
        <f>CONSULTA_CreCurIdiCenTitGrau!N262</f>
        <v>0.0908695652173913</v>
      </c>
      <c r="L37" s="19">
        <f>CONSULTA_CreCurIdiCenTitGrau!N306</f>
        <v>0.09156939040207522</v>
      </c>
      <c r="M37" s="19">
        <f>CONSULTA_CreCurIdiCenTitGrau!N351</f>
        <v>0.08065217391304347</v>
      </c>
      <c r="N37" s="19">
        <f>CONSULTA_CreCurIdiCenTitGrau!N397</f>
        <v>0.09341839447102605</v>
      </c>
    </row>
    <row r="38" spans="1:14" ht="12.75">
      <c r="A38" t="str">
        <f>CONSULTA_CreCurIdiCenTitGrau!B398</f>
        <v>L</v>
      </c>
      <c r="B38" t="str">
        <f>CONSULTA_CreCurIdiCenTitGrau!C398</f>
        <v>Fac. BBAA</v>
      </c>
      <c r="C38" t="str">
        <f>CONSULTA_CreCurIdiCenTitGrau!D398</f>
        <v>145</v>
      </c>
      <c r="D38" t="str">
        <f>CONSULTA_CreCurIdiCenTitGrau!E398</f>
        <v>Grau en Conservació i Restauració de Béns Culturals</v>
      </c>
      <c r="E38" s="19">
        <f>CONSULTA_CreCurIdiCenTitGrau!N29</f>
        <v>0.2</v>
      </c>
      <c r="F38" s="19">
        <f>CONSULTA_CreCurIdiCenTitGrau!N64</f>
        <v>0.06550218340611354</v>
      </c>
      <c r="G38" s="19">
        <f>CONSULTA_CreCurIdiCenTitGrau!N102</f>
        <v>0.3060240963855422</v>
      </c>
      <c r="H38" s="19">
        <f>CONSULTA_CreCurIdiCenTitGrau!N141</f>
        <v>0.12761061946902655</v>
      </c>
      <c r="I38" s="19">
        <f>CONSULTA_CreCurIdiCenTitGrau!N181</f>
        <v>0.061946902654867256</v>
      </c>
      <c r="J38" s="19">
        <f>CONSULTA_CreCurIdiCenTitGrau!N221</f>
        <v>0.04942339373970346</v>
      </c>
      <c r="K38" s="19">
        <f>CONSULTA_CreCurIdiCenTitGrau!N263</f>
        <v>0.016474464579901153</v>
      </c>
      <c r="L38" s="19">
        <f>CONSULTA_CreCurIdiCenTitGrau!N307</f>
        <v>0.01652892561983471</v>
      </c>
      <c r="M38" s="19">
        <f>CONSULTA_CreCurIdiCenTitGrau!N352</f>
        <v>0</v>
      </c>
      <c r="N38" s="19">
        <f>CONSULTA_CreCurIdiCenTitGrau!N398</f>
        <v>0.022210144927536233</v>
      </c>
    </row>
    <row r="39" spans="1:14" ht="12.75">
      <c r="A39" s="97" t="str">
        <f>CONSULTA_CreCurIdiCenTitGrau!B399</f>
        <v>L</v>
      </c>
      <c r="B39" s="97" t="str">
        <f>CONSULTA_CreCurIdiCenTitGrau!C399</f>
        <v>Fac. BBAA</v>
      </c>
      <c r="C39" s="97" t="str">
        <f>CONSULTA_CreCurIdiCenTitGrau!D399</f>
        <v>185</v>
      </c>
      <c r="D39" s="97" t="str">
        <f>CONSULTA_CreCurIdiCenTitGrau!E399</f>
        <v>Grau en Disseny i Tecnologies Creatives</v>
      </c>
      <c r="K39" s="98">
        <f>CONSULTA_CreCurIdiCenTitGrau!N264</f>
        <v>0.075</v>
      </c>
      <c r="L39" s="98">
        <f>CONSULTA_CreCurIdiCenTitGrau!N308</f>
        <v>0.02040816326530612</v>
      </c>
      <c r="M39" s="98">
        <f>CONSULTA_CreCurIdiCenTitGrau!N353</f>
        <v>0</v>
      </c>
      <c r="N39" s="98">
        <f>CONSULTA_CreCurIdiCenTitGrau!N399</f>
        <v>0</v>
      </c>
    </row>
    <row r="40" spans="1:14" ht="12.75">
      <c r="A40" t="str">
        <f>CONSULTA_CreCurIdiCenTitGrau!B400</f>
        <v>G</v>
      </c>
      <c r="B40" t="str">
        <f>CONSULTA_CreCurIdiCenTitGrau!C400</f>
        <v>Geodesia</v>
      </c>
      <c r="C40" t="str">
        <f>CONSULTA_CreCurIdiCenTitGrau!D400</f>
        <v>153</v>
      </c>
      <c r="D40" t="str">
        <f>CONSULTA_CreCurIdiCenTitGrau!E400</f>
        <v>Grau en Enginyeria Geomàtica i Topografia</v>
      </c>
      <c r="E40" s="19">
        <f>CONSULTA_CreCurIdiCenTitGrau!N30</f>
        <v>0</v>
      </c>
      <c r="F40" s="19">
        <f>CONSULTA_CreCurIdiCenTitGrau!N65</f>
        <v>0</v>
      </c>
      <c r="G40" s="19">
        <f>CONSULTA_CreCurIdiCenTitGrau!N103</f>
        <v>0</v>
      </c>
      <c r="H40" s="19">
        <f>CONSULTA_CreCurIdiCenTitGrau!N142</f>
        <v>0</v>
      </c>
      <c r="I40" s="19">
        <f>CONSULTA_CreCurIdiCenTitGrau!N182</f>
        <v>0</v>
      </c>
      <c r="J40" s="19">
        <f>CONSULTA_CreCurIdiCenTitGrau!N222</f>
        <v>0</v>
      </c>
      <c r="K40" s="19">
        <f>CONSULTA_CreCurIdiCenTitGrau!N265</f>
        <v>0.052</v>
      </c>
      <c r="L40" s="19">
        <f>CONSULTA_CreCurIdiCenTitGrau!N309</f>
        <v>0.035164835164835165</v>
      </c>
      <c r="M40" s="19">
        <f>CONSULTA_CreCurIdiCenTitGrau!N354</f>
        <v>0.009009009009009009</v>
      </c>
      <c r="N40" s="19">
        <f>CONSULTA_CreCurIdiCenTitGrau!N400</f>
        <v>0.03375527426160337</v>
      </c>
    </row>
    <row r="41" spans="1:14" ht="12.75">
      <c r="A41" t="str">
        <f>CONSULTA_CreCurIdiCenTitGrau!B401</f>
        <v>H</v>
      </c>
      <c r="B41" t="str">
        <f>CONSULTA_CreCurIdiCenTitGrau!C401</f>
        <v>Gest.Edif.</v>
      </c>
      <c r="C41" t="str">
        <f>CONSULTA_CreCurIdiCenTitGrau!D401</f>
        <v>138</v>
      </c>
      <c r="D41" t="str">
        <f>CONSULTA_CreCurIdiCenTitGrau!E401</f>
        <v>Grau en Arquitectura Tècnica</v>
      </c>
      <c r="E41" s="19">
        <f>CONSULTA_CreCurIdiCenTitGrau!N31</f>
        <v>0.032630737768306724</v>
      </c>
      <c r="F41" s="19">
        <f>CONSULTA_CreCurIdiCenTitGrau!N66</f>
        <v>0.032464971458225224</v>
      </c>
      <c r="G41" s="19">
        <f>CONSULTA_CreCurIdiCenTitGrau!N104</f>
        <v>0.05577200893052576</v>
      </c>
      <c r="H41" s="19">
        <f>CONSULTA_CreCurIdiCenTitGrau!N143</f>
        <v>0.050901577761081895</v>
      </c>
      <c r="I41" s="19">
        <f>CONSULTA_CreCurIdiCenTitGrau!N183</f>
        <v>0.030197807581603283</v>
      </c>
      <c r="J41" s="19">
        <f>CONSULTA_CreCurIdiCenTitGrau!N223</f>
        <v>0.031108414239482202</v>
      </c>
      <c r="K41" s="19">
        <f>CONSULTA_CreCurIdiCenTitGrau!N266</f>
        <v>0.03134796238244514</v>
      </c>
      <c r="L41" s="19">
        <f>CONSULTA_CreCurIdiCenTitGrau!N310</f>
        <v>0.025735294117647058</v>
      </c>
      <c r="M41" s="19">
        <f>CONSULTA_CreCurIdiCenTitGrau!N355</f>
        <v>0.017777777777777778</v>
      </c>
      <c r="N41" s="19">
        <f>CONSULTA_CreCurIdiCenTitGrau!N401</f>
        <v>0.009696186166774402</v>
      </c>
    </row>
    <row r="42" spans="1:14" ht="12.75">
      <c r="A42" t="str">
        <f>CONSULTA_CreCurIdiCenTitGrau!B402</f>
        <v>D</v>
      </c>
      <c r="B42" t="str">
        <f>CONSULTA_CreCurIdiCenTitGrau!C402</f>
        <v>Industr.</v>
      </c>
      <c r="C42" t="str">
        <f>CONSULTA_CreCurIdiCenTitGrau!D402</f>
        <v>175</v>
      </c>
      <c r="D42" t="str">
        <f>CONSULTA_CreCurIdiCenTitGrau!E402</f>
        <v>Grau en Enginyeria Biomèdica</v>
      </c>
      <c r="E42" s="19"/>
      <c r="G42" s="19">
        <f>CONSULTA_CreCurIdiCenTitGrau!N105</f>
        <v>0.07226980728051392</v>
      </c>
      <c r="H42" s="19">
        <f>CONSULTA_CreCurIdiCenTitGrau!N144</f>
        <v>0</v>
      </c>
      <c r="I42" s="19">
        <f>CONSULTA_CreCurIdiCenTitGrau!N184</f>
        <v>0</v>
      </c>
      <c r="J42" s="19">
        <f>CONSULTA_CreCurIdiCenTitGrau!N224</f>
        <v>0.04317748091603054</v>
      </c>
      <c r="K42" s="19">
        <f>CONSULTA_CreCurIdiCenTitGrau!N267</f>
        <v>0.040709861838970934</v>
      </c>
      <c r="L42" s="19">
        <f>CONSULTA_CreCurIdiCenTitGrau!N311</f>
        <v>0.044402096236303</v>
      </c>
      <c r="M42" s="19">
        <f>CONSULTA_CreCurIdiCenTitGrau!N356</f>
        <v>0.048356360171510245</v>
      </c>
      <c r="N42" s="19">
        <f>CONSULTA_CreCurIdiCenTitGrau!N402</f>
        <v>0.11554494138080763</v>
      </c>
    </row>
    <row r="43" spans="1:14" ht="12.75">
      <c r="A43" t="str">
        <f>CONSULTA_CreCurIdiCenTitGrau!B403</f>
        <v>D</v>
      </c>
      <c r="B43" t="str">
        <f>CONSULTA_CreCurIdiCenTitGrau!C403</f>
        <v>Industr.</v>
      </c>
      <c r="C43" t="str">
        <f>CONSULTA_CreCurIdiCenTitGrau!D403</f>
        <v>174</v>
      </c>
      <c r="D43" t="str">
        <f>CONSULTA_CreCurIdiCenTitGrau!E403</f>
        <v>Grau en Enginyeria de l'Energia</v>
      </c>
      <c r="F43" s="19">
        <f>CONSULTA_CreCurIdiCenTitGrau!N67</f>
        <v>0</v>
      </c>
      <c r="G43" s="19">
        <f>CONSULTA_CreCurIdiCenTitGrau!N106</f>
        <v>0.03095975232198142</v>
      </c>
      <c r="H43" s="19">
        <f>CONSULTA_CreCurIdiCenTitGrau!N145</f>
        <v>0.02633273703041145</v>
      </c>
      <c r="I43" s="19">
        <f>CONSULTA_CreCurIdiCenTitGrau!N185</f>
        <v>0.04272419627749577</v>
      </c>
      <c r="J43" s="19">
        <f>CONSULTA_CreCurIdiCenTitGrau!N225</f>
        <v>0.04902191845392411</v>
      </c>
      <c r="K43" s="19">
        <f>CONSULTA_CreCurIdiCenTitGrau!N268</f>
        <v>0.04189224026811034</v>
      </c>
      <c r="L43" s="19">
        <f>CONSULTA_CreCurIdiCenTitGrau!N312</f>
        <v>0.050915184325857184</v>
      </c>
      <c r="M43" s="19">
        <f>CONSULTA_CreCurIdiCenTitGrau!N357</f>
        <v>0.04023883696780893</v>
      </c>
      <c r="N43" s="19">
        <f>CONSULTA_CreCurIdiCenTitGrau!N403</f>
        <v>0.10759934929119218</v>
      </c>
    </row>
    <row r="44" spans="1:14" ht="12.75">
      <c r="A44" t="str">
        <f>CONSULTA_CreCurIdiCenTitGrau!B404</f>
        <v>D</v>
      </c>
      <c r="B44" t="str">
        <f>CONSULTA_CreCurIdiCenTitGrau!C404</f>
        <v>Industr.</v>
      </c>
      <c r="C44" t="str">
        <f>CONSULTA_CreCurIdiCenTitGrau!D404</f>
        <v>155</v>
      </c>
      <c r="D44" t="str">
        <f>CONSULTA_CreCurIdiCenTitGrau!E404</f>
        <v>Grau en Enginyeria d'Organització Industrial</v>
      </c>
      <c r="E44" s="19">
        <f>CONSULTA_CreCurIdiCenTitGrau!N32</f>
        <v>0.18668012108980828</v>
      </c>
      <c r="F44" s="19">
        <f>CONSULTA_CreCurIdiCenTitGrau!N68</f>
        <v>0.17709147771696637</v>
      </c>
      <c r="G44" s="19">
        <f>CONSULTA_CreCurIdiCenTitGrau!N107</f>
        <v>0.14870053160070879</v>
      </c>
      <c r="H44" s="19">
        <f>CONSULTA_CreCurIdiCenTitGrau!N146</f>
        <v>0.06405369572422936</v>
      </c>
      <c r="I44" s="19">
        <f>CONSULTA_CreCurIdiCenTitGrau!N186</f>
        <v>0.12321680514187176</v>
      </c>
      <c r="J44" s="19">
        <f>CONSULTA_CreCurIdiCenTitGrau!N226</f>
        <v>0.21720234485546797</v>
      </c>
      <c r="K44" s="19">
        <f>CONSULTA_CreCurIdiCenTitGrau!N269</f>
        <v>0.21802575107296135</v>
      </c>
      <c r="L44" s="19">
        <f>CONSULTA_CreCurIdiCenTitGrau!N313</f>
        <v>0.22403433476394852</v>
      </c>
      <c r="M44" s="19">
        <f>CONSULTA_CreCurIdiCenTitGrau!N358</f>
        <v>0.21469957081545063</v>
      </c>
      <c r="N44" s="19">
        <f>CONSULTA_CreCurIdiCenTitGrau!N404</f>
        <v>0.1810085836909871</v>
      </c>
    </row>
    <row r="45" spans="1:14" ht="12.75">
      <c r="A45" t="str">
        <f>CONSULTA_CreCurIdiCenTitGrau!B405</f>
        <v>D</v>
      </c>
      <c r="B45" t="str">
        <f>CONSULTA_CreCurIdiCenTitGrau!C405</f>
        <v>Industr.</v>
      </c>
      <c r="C45" t="str">
        <f>CONSULTA_CreCurIdiCenTitGrau!D405</f>
        <v>154</v>
      </c>
      <c r="D45" t="str">
        <f>CONSULTA_CreCurIdiCenTitGrau!E405</f>
        <v>Grau en Enginyeria en Tecnologies Industrials</v>
      </c>
      <c r="E45" s="19">
        <f>CONSULTA_CreCurIdiCenTitGrau!N33</f>
        <v>0.12144919437459253</v>
      </c>
      <c r="F45" s="19">
        <f>CONSULTA_CreCurIdiCenTitGrau!N69</f>
        <v>0.11142447846718595</v>
      </c>
      <c r="G45" s="19">
        <f>CONSULTA_CreCurIdiCenTitGrau!N108</f>
        <v>0.08800612216502017</v>
      </c>
      <c r="H45" s="19">
        <f>CONSULTA_CreCurIdiCenTitGrau!N147</f>
        <v>0.08074301416794546</v>
      </c>
      <c r="I45" s="19">
        <f>CONSULTA_CreCurIdiCenTitGrau!N187</f>
        <v>0.09434870361745071</v>
      </c>
      <c r="J45" s="19">
        <f>CONSULTA_CreCurIdiCenTitGrau!N227</f>
        <v>0.11584466224048899</v>
      </c>
      <c r="K45" s="19">
        <f>CONSULTA_CreCurIdiCenTitGrau!N270</f>
        <v>0.11571404099811569</v>
      </c>
      <c r="L45" s="19">
        <f>CONSULTA_CreCurIdiCenTitGrau!N314</f>
        <v>0.13399671245743805</v>
      </c>
      <c r="M45" s="19">
        <f>CONSULTA_CreCurIdiCenTitGrau!N359</f>
        <v>0.1285056635774426</v>
      </c>
      <c r="N45" s="19">
        <f>CONSULTA_CreCurIdiCenTitGrau!N405</f>
        <v>0.1184607949740244</v>
      </c>
    </row>
    <row r="46" spans="1:14" ht="12.75">
      <c r="A46" t="str">
        <f>CONSULTA_CreCurIdiCenTitGrau!B406</f>
        <v>D</v>
      </c>
      <c r="B46" t="str">
        <f>CONSULTA_CreCurIdiCenTitGrau!C406</f>
        <v>Industr.</v>
      </c>
      <c r="C46" t="str">
        <f>CONSULTA_CreCurIdiCenTitGrau!D406</f>
        <v>187</v>
      </c>
      <c r="D46" t="str">
        <f>CONSULTA_CreCurIdiCenTitGrau!E406</f>
        <v>Grau en Enginyeria Química</v>
      </c>
      <c r="L46" s="19">
        <f>CONSULTA_CreCurIdiCenTitGrau!N316</f>
        <v>0.05913978494623656</v>
      </c>
      <c r="M46" s="19">
        <f>CONSULTA_CreCurIdiCenTitGrau!N360</f>
        <v>0.14629524350956982</v>
      </c>
      <c r="N46" s="19">
        <f>CONSULTA_CreCurIdiCenTitGrau!N406</f>
        <v>0.09911299652911684</v>
      </c>
    </row>
    <row r="47" spans="1:14" s="104" customFormat="1" ht="12.75">
      <c r="A47" s="104" t="str">
        <f>CONSULTA_CreCurIdiCenTitGrau!B407</f>
        <v>D</v>
      </c>
      <c r="B47" s="104" t="str">
        <f>CONSULTA_CreCurIdiCenTitGrau!C407</f>
        <v>Industr.</v>
      </c>
      <c r="C47" s="104" t="str">
        <f>CONSULTA_CreCurIdiCenTitGrau!D407</f>
        <v>165</v>
      </c>
      <c r="D47" s="104" t="str">
        <f>CONSULTA_CreCurIdiCenTitGrau!E407</f>
        <v>Grau en Enginyeria Química</v>
      </c>
      <c r="E47" s="103">
        <f>CONSULTA_CreCurIdiCenTitGrau!N34</f>
        <v>0.18898435778805905</v>
      </c>
      <c r="F47" s="103">
        <f>CONSULTA_CreCurIdiCenTitGrau!N70</f>
        <v>0.1624411918452692</v>
      </c>
      <c r="G47" s="103">
        <f>CONSULTA_CreCurIdiCenTitGrau!N109</f>
        <v>0.07935174069627851</v>
      </c>
      <c r="H47" s="103">
        <f>CONSULTA_CreCurIdiCenTitGrau!N148</f>
        <v>0.09447447546128189</v>
      </c>
      <c r="I47" s="103">
        <f>CONSULTA_CreCurIdiCenTitGrau!N188</f>
        <v>0.08259039326472142</v>
      </c>
      <c r="J47" s="103">
        <f>CONSULTA_CreCurIdiCenTitGrau!N228</f>
        <v>0.14785838334164414</v>
      </c>
      <c r="K47" s="103">
        <f>CONSULTA_CreCurIdiCenTitGrau!N271</f>
        <v>0.017643783992120254</v>
      </c>
      <c r="L47" s="103">
        <f>CONSULTA_CreCurIdiCenTitGrau!N315</f>
        <v>0.06532663316582914</v>
      </c>
      <c r="M47" s="19">
        <f>CONSULTA_CreCurIdiCenTitGrau!N361</f>
        <v>0.09190830553417158</v>
      </c>
      <c r="N47" s="19">
        <f>CONSULTA_CreCurIdiCenTitGrau!N407</f>
        <v>0.017599716989475548</v>
      </c>
    </row>
    <row r="48" spans="1:10" s="104" customFormat="1" ht="25.5">
      <c r="A48" s="112" t="s">
        <v>173</v>
      </c>
      <c r="B48" s="112" t="s">
        <v>34</v>
      </c>
      <c r="C48" s="113">
        <v>182</v>
      </c>
      <c r="D48" s="114" t="s">
        <v>71</v>
      </c>
      <c r="E48" s="103"/>
      <c r="F48" s="103"/>
      <c r="G48" s="103"/>
      <c r="H48" s="103"/>
      <c r="I48" s="103"/>
      <c r="J48" s="111">
        <f>CONSULTA_CreCurIdiCenTitGrau!N229</f>
        <v>0</v>
      </c>
    </row>
    <row r="49" spans="1:10" s="104" customFormat="1" ht="25.5">
      <c r="A49" s="105" t="s">
        <v>172</v>
      </c>
      <c r="B49" s="105" t="s">
        <v>32</v>
      </c>
      <c r="C49" s="106">
        <v>179</v>
      </c>
      <c r="D49" s="107" t="s">
        <v>68</v>
      </c>
      <c r="E49" s="115"/>
      <c r="F49" s="115"/>
      <c r="G49" s="115"/>
      <c r="H49" s="115"/>
      <c r="I49" s="108">
        <f>CONSULTA_CreCurIdiCenTitGrau!N189</f>
        <v>0</v>
      </c>
      <c r="J49" s="108">
        <f>CONSULTA_CreCurIdiCenTitGrau!N230</f>
        <v>0</v>
      </c>
    </row>
    <row r="50" spans="1:14" s="104" customFormat="1" ht="12.75">
      <c r="A50" s="110" t="str">
        <f>CONSULTA_CreCurIdiCenTitGrau!B408</f>
        <v>U</v>
      </c>
      <c r="B50" s="110" t="str">
        <f>CONSULTA_CreCurIdiCenTitGrau!C408</f>
        <v>Universit.</v>
      </c>
      <c r="C50" s="110" t="str">
        <f>CONSULTA_CreCurIdiCenTitGrau!D408</f>
        <v>998</v>
      </c>
      <c r="D50" s="110" t="str">
        <f>CONSULTA_CreCurIdiCenTitGrau!E408</f>
        <v>Idiomes Transversals</v>
      </c>
      <c r="J50" s="111">
        <f>CONSULTA_CreCurIdiCenTitGrau!N231</f>
        <v>0.1564245810055866</v>
      </c>
      <c r="K50" s="111">
        <f>CONSULTA_CreCurIdiCenTitGrau!N272</f>
        <v>0.17872340425531916</v>
      </c>
      <c r="L50" s="111">
        <f>CONSULTA_CreCurIdiCenTitGrau!N317</f>
        <v>0.17427385892116182</v>
      </c>
      <c r="M50" s="111">
        <f>CONSULTA_CreCurIdiCenTitGrau!N362</f>
        <v>0.1925133689839572</v>
      </c>
      <c r="N50" s="111">
        <f>CONSULTA_CreCurIdiCenTitGrau!N408</f>
        <v>0.21739130434782608</v>
      </c>
    </row>
    <row r="51" spans="1:14" s="104" customFormat="1" ht="12.75">
      <c r="A51" s="109" t="str">
        <f>CONSULTA_CreCurIdiCenTitGrau!B409</f>
        <v>U</v>
      </c>
      <c r="B51" s="109" t="str">
        <f>CONSULTA_CreCurIdiCenTitGrau!C409</f>
        <v>Universit.</v>
      </c>
      <c r="C51" s="109" t="str">
        <f>CONSULTA_CreCurIdiCenTitGrau!D409</f>
        <v>999</v>
      </c>
      <c r="D51" s="109" t="str">
        <f>CONSULTA_CreCurIdiCenTitGrau!E409</f>
        <v>Titulació UPV</v>
      </c>
      <c r="E51" s="116"/>
      <c r="F51" s="116"/>
      <c r="G51" s="116"/>
      <c r="H51" s="116"/>
      <c r="I51" s="108">
        <f>CONSULTA_CreCurIdiCenTitGrau!N190</f>
        <v>0</v>
      </c>
      <c r="J51" s="108">
        <f>CONSULTA_CreCurIdiCenTitGrau!N232</f>
        <v>0</v>
      </c>
      <c r="K51" s="108">
        <f>CONSULTA_CreCurIdiCenTitGrau!N273</f>
        <v>0</v>
      </c>
      <c r="L51" s="108">
        <f>CONSULTA_CreCurIdiCenTitGrau!N318</f>
        <v>0</v>
      </c>
      <c r="M51" s="108">
        <f>CONSULTA_CreCurIdiCenTitGrau!N363</f>
        <v>0</v>
      </c>
      <c r="N51" s="108">
        <f>CONSULTA_CreCurIdiCenTitGrau!N409</f>
        <v>0</v>
      </c>
    </row>
    <row r="52" spans="4:14" ht="12.75">
      <c r="D52" s="47" t="s">
        <v>84</v>
      </c>
      <c r="E52" s="19">
        <f>CONSULTA_CreCurIdiCenTitGrau!N35</f>
        <v>0.09078288400652404</v>
      </c>
      <c r="F52" s="19">
        <f>CONSULTA_CreCurIdiCenTitGrau!N71</f>
        <v>0.0813155471230877</v>
      </c>
      <c r="G52" s="19">
        <f>CONSULTA_CreCurIdiCenTitGrau!N110</f>
        <v>0.06801323972436797</v>
      </c>
      <c r="H52" s="19">
        <f>CONSULTA_CreCurIdiCenTitGrau!N149</f>
        <v>0.05644333616784889</v>
      </c>
      <c r="I52" s="19">
        <f>CONSULTA_CreCurIdiCenTitGrau!N191</f>
        <v>0.05454206708261114</v>
      </c>
      <c r="J52" s="19">
        <f>CONSULTA_CreCurIdiCenTitGrau!N233</f>
        <v>0.07361527421217412</v>
      </c>
      <c r="K52" s="103">
        <f>CONSULTA_CreCurIdiCenTitGrau!N274</f>
        <v>0.07408011211692193</v>
      </c>
      <c r="L52" s="103">
        <f>CONSULTA_CreCurIdiCenTitGrau!N319</f>
        <v>0.08555571331316464</v>
      </c>
      <c r="M52" s="103">
        <f>CONSULTA_CreCurIdiCenTitGrau!N364</f>
        <v>0.08767271208359856</v>
      </c>
      <c r="N52" s="103">
        <f>CONSULTA_CreCurIdiCenTitGrau!N410</f>
        <v>0.07864378413031337</v>
      </c>
    </row>
    <row r="53" spans="4:14" ht="12.75">
      <c r="D53" s="47" t="s">
        <v>84</v>
      </c>
      <c r="E53">
        <f>CONSULTA_CreCurIdiCenTitGrau!B35</f>
        <v>33</v>
      </c>
      <c r="F53">
        <f>CONSULTA_CreCurIdiCenTitGrau!B71</f>
        <v>34</v>
      </c>
      <c r="G53">
        <f>CONSULTA_CreCurIdiCenTitGrau!B110</f>
        <v>37</v>
      </c>
      <c r="H53">
        <v>37</v>
      </c>
      <c r="I53">
        <v>40</v>
      </c>
      <c r="J53">
        <v>40</v>
      </c>
      <c r="K53">
        <v>39</v>
      </c>
      <c r="L53">
        <v>43</v>
      </c>
      <c r="M53">
        <v>43</v>
      </c>
      <c r="N53">
        <v>43</v>
      </c>
    </row>
    <row r="56" spans="5:13" ht="12.75">
      <c r="E56" s="175" t="s">
        <v>174</v>
      </c>
      <c r="F56" s="175"/>
      <c r="G56" s="175"/>
      <c r="H56" s="175"/>
      <c r="I56" s="175"/>
      <c r="J56" s="175"/>
      <c r="K56" s="175"/>
      <c r="L56" s="175"/>
      <c r="M56" s="175"/>
    </row>
  </sheetData>
  <mergeCells count="1">
    <mergeCell ref="E56:M5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50" zoomScaleNormal="50" workbookViewId="0" topLeftCell="A29">
      <selection activeCell="A37" sqref="A37"/>
    </sheetView>
  </sheetViews>
  <sheetFormatPr defaultColWidth="11.421875" defaultRowHeight="12.75"/>
  <cols>
    <col min="5" max="5" width="13.421875" style="0" customWidth="1"/>
  </cols>
  <sheetData>
    <row r="1" spans="1:28" ht="13.5" thickBot="1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0" t="s">
        <v>81</v>
      </c>
      <c r="P1" s="61" t="s">
        <v>82</v>
      </c>
      <c r="Q1" s="62" t="s">
        <v>20</v>
      </c>
      <c r="R1" s="62" t="s">
        <v>25</v>
      </c>
      <c r="S1" s="62" t="s">
        <v>28</v>
      </c>
      <c r="T1" s="62" t="s">
        <v>19</v>
      </c>
      <c r="U1" s="62" t="s">
        <v>31</v>
      </c>
      <c r="V1" s="62" t="s">
        <v>22</v>
      </c>
      <c r="W1" s="62" t="s">
        <v>29</v>
      </c>
      <c r="X1" s="62" t="s">
        <v>27</v>
      </c>
      <c r="Y1" s="62" t="s">
        <v>26</v>
      </c>
      <c r="Z1" s="62" t="s">
        <v>83</v>
      </c>
      <c r="AA1" s="62" t="s">
        <v>24</v>
      </c>
      <c r="AB1" s="63" t="s">
        <v>21</v>
      </c>
    </row>
    <row r="2" spans="1:28" ht="15">
      <c r="A2" s="66"/>
      <c r="B2" s="67"/>
      <c r="C2" s="68"/>
      <c r="D2" s="64"/>
      <c r="E2" s="64"/>
      <c r="F2" s="68"/>
      <c r="G2" s="69"/>
      <c r="H2" s="68"/>
      <c r="I2" s="69"/>
      <c r="J2" s="68"/>
      <c r="K2" s="68"/>
      <c r="L2" s="69"/>
      <c r="M2" s="69"/>
      <c r="N2" s="70"/>
      <c r="O2" s="66">
        <v>2010</v>
      </c>
      <c r="P2" s="67">
        <v>63.735</v>
      </c>
      <c r="Q2" s="68">
        <v>27.17</v>
      </c>
      <c r="R2" s="64">
        <v>87</v>
      </c>
      <c r="S2" s="64">
        <v>104.65</v>
      </c>
      <c r="T2" s="68">
        <v>25.25</v>
      </c>
      <c r="U2" s="69">
        <v>0</v>
      </c>
      <c r="V2" s="68">
        <v>87.64</v>
      </c>
      <c r="W2" s="69">
        <v>203.75</v>
      </c>
      <c r="X2" s="68">
        <v>29</v>
      </c>
      <c r="Y2" s="68">
        <v>106.25</v>
      </c>
      <c r="Z2" s="69">
        <v>0</v>
      </c>
      <c r="AA2" s="69">
        <v>75.95</v>
      </c>
      <c r="AB2" s="70">
        <v>135.84</v>
      </c>
    </row>
    <row r="3" spans="1:28" ht="15">
      <c r="A3" s="71"/>
      <c r="B3" s="72"/>
      <c r="C3" s="73"/>
      <c r="D3" s="65"/>
      <c r="E3" s="65"/>
      <c r="F3" s="73"/>
      <c r="G3" s="74"/>
      <c r="H3" s="73"/>
      <c r="I3" s="74"/>
      <c r="J3" s="73"/>
      <c r="K3" s="73"/>
      <c r="L3" s="74"/>
      <c r="M3" s="74"/>
      <c r="N3" s="75"/>
      <c r="O3" s="71">
        <v>2011</v>
      </c>
      <c r="P3" s="72">
        <v>76.77999999999999</v>
      </c>
      <c r="Q3" s="73">
        <v>18.6</v>
      </c>
      <c r="R3" s="65">
        <v>138.1</v>
      </c>
      <c r="S3" s="65">
        <v>150</v>
      </c>
      <c r="T3" s="73">
        <v>40.05</v>
      </c>
      <c r="U3" s="74">
        <v>8.1</v>
      </c>
      <c r="V3" s="73">
        <v>102.6</v>
      </c>
      <c r="W3" s="74">
        <v>257.77</v>
      </c>
      <c r="X3" s="73">
        <v>80.44</v>
      </c>
      <c r="Y3" s="73">
        <v>137.5</v>
      </c>
      <c r="Z3" s="74">
        <v>0</v>
      </c>
      <c r="AA3" s="74">
        <v>78.2</v>
      </c>
      <c r="AB3" s="75">
        <v>231.9</v>
      </c>
    </row>
    <row r="4" spans="1:28" ht="15.75" thickBot="1">
      <c r="A4" s="71"/>
      <c r="B4" s="72"/>
      <c r="C4" s="73"/>
      <c r="D4" s="65"/>
      <c r="E4" s="65"/>
      <c r="F4" s="73"/>
      <c r="G4" s="74"/>
      <c r="H4" s="73"/>
      <c r="I4" s="74"/>
      <c r="J4" s="73"/>
      <c r="K4" s="73"/>
      <c r="L4" s="74"/>
      <c r="M4" s="74"/>
      <c r="N4" s="75"/>
      <c r="O4" s="71">
        <v>2012</v>
      </c>
      <c r="P4" s="72">
        <v>78.55000000000001</v>
      </c>
      <c r="Q4" s="73">
        <v>22.4</v>
      </c>
      <c r="R4" s="65">
        <v>206.25</v>
      </c>
      <c r="S4" s="65">
        <v>143.75</v>
      </c>
      <c r="T4" s="73">
        <v>42.93</v>
      </c>
      <c r="U4" s="74">
        <v>16.8</v>
      </c>
      <c r="V4" s="73">
        <v>83.575</v>
      </c>
      <c r="W4" s="74">
        <v>293.63</v>
      </c>
      <c r="X4" s="73">
        <v>36.42</v>
      </c>
      <c r="Y4" s="73">
        <v>245.70999999999998</v>
      </c>
      <c r="Z4" s="74">
        <v>0</v>
      </c>
      <c r="AA4" s="74">
        <v>127.4</v>
      </c>
      <c r="AB4" s="75">
        <v>221.29999999999998</v>
      </c>
    </row>
    <row r="5" spans="1:28" ht="15">
      <c r="A5" s="66"/>
      <c r="B5" s="72"/>
      <c r="C5" s="73"/>
      <c r="D5" s="65"/>
      <c r="E5" s="65"/>
      <c r="F5" s="73"/>
      <c r="G5" s="74"/>
      <c r="H5" s="73"/>
      <c r="I5" s="74"/>
      <c r="J5" s="73"/>
      <c r="K5" s="73"/>
      <c r="L5" s="74"/>
      <c r="M5" s="74"/>
      <c r="N5" s="75"/>
      <c r="O5" s="66">
        <v>2013</v>
      </c>
      <c r="P5" s="72">
        <v>48.21</v>
      </c>
      <c r="Q5" s="73">
        <v>50.7</v>
      </c>
      <c r="R5" s="65">
        <v>282.26</v>
      </c>
      <c r="S5" s="65">
        <v>128.84</v>
      </c>
      <c r="T5" s="73">
        <v>70.135</v>
      </c>
      <c r="U5" s="74">
        <v>20.2</v>
      </c>
      <c r="V5" s="73">
        <v>98.4</v>
      </c>
      <c r="W5" s="74">
        <v>255.3</v>
      </c>
      <c r="X5" s="73">
        <v>53.370000000000005</v>
      </c>
      <c r="Y5" s="73">
        <v>197.45999999999998</v>
      </c>
      <c r="Z5" s="74">
        <v>0</v>
      </c>
      <c r="AA5" s="74">
        <v>108.4</v>
      </c>
      <c r="AB5" s="75">
        <v>239.26000000000002</v>
      </c>
    </row>
    <row r="6" spans="1:28" ht="15">
      <c r="A6" s="71"/>
      <c r="B6" s="72"/>
      <c r="C6" s="73"/>
      <c r="D6" s="65"/>
      <c r="E6" s="65"/>
      <c r="F6" s="73"/>
      <c r="G6" s="74"/>
      <c r="H6" s="73"/>
      <c r="I6" s="74"/>
      <c r="J6" s="73"/>
      <c r="K6" s="73"/>
      <c r="L6" s="74"/>
      <c r="M6" s="74"/>
      <c r="N6" s="75"/>
      <c r="O6" s="71">
        <v>2014</v>
      </c>
      <c r="P6" s="72">
        <v>125.42999999999999</v>
      </c>
      <c r="Q6" s="73">
        <v>72.5</v>
      </c>
      <c r="R6" s="65">
        <v>310.8</v>
      </c>
      <c r="S6" s="65">
        <v>145.05</v>
      </c>
      <c r="T6" s="73">
        <v>43.449999999999996</v>
      </c>
      <c r="U6" s="74">
        <v>18</v>
      </c>
      <c r="V6" s="73">
        <v>127.11</v>
      </c>
      <c r="W6" s="74">
        <v>275</v>
      </c>
      <c r="X6" s="73">
        <v>65.78999999999999</v>
      </c>
      <c r="Y6" s="73">
        <v>144.5</v>
      </c>
      <c r="Z6" s="74">
        <v>0</v>
      </c>
      <c r="AA6" s="74">
        <v>49.31</v>
      </c>
      <c r="AB6" s="75">
        <v>332.71</v>
      </c>
    </row>
    <row r="7" spans="1:28" ht="15.75" thickBot="1">
      <c r="A7" s="71"/>
      <c r="B7" s="72"/>
      <c r="C7" s="73"/>
      <c r="D7" s="65"/>
      <c r="E7" s="65"/>
      <c r="F7" s="73"/>
      <c r="G7" s="74"/>
      <c r="H7" s="73"/>
      <c r="I7" s="74"/>
      <c r="J7" s="73"/>
      <c r="K7" s="73"/>
      <c r="L7" s="74"/>
      <c r="M7" s="74"/>
      <c r="N7" s="75"/>
      <c r="O7" s="71">
        <v>2015</v>
      </c>
      <c r="P7" s="72">
        <v>163.28</v>
      </c>
      <c r="Q7" s="73">
        <v>50.9</v>
      </c>
      <c r="R7" s="65">
        <v>263.7</v>
      </c>
      <c r="S7" s="65">
        <v>217.85</v>
      </c>
      <c r="T7" s="73">
        <v>195.12</v>
      </c>
      <c r="U7" s="74">
        <v>3.4</v>
      </c>
      <c r="V7" s="73">
        <v>98.3</v>
      </c>
      <c r="W7" s="74">
        <v>229.5</v>
      </c>
      <c r="X7" s="73">
        <v>38.8</v>
      </c>
      <c r="Y7" s="73">
        <v>178.66</v>
      </c>
      <c r="Z7" s="74">
        <v>0</v>
      </c>
      <c r="AA7" s="74">
        <v>36.55</v>
      </c>
      <c r="AB7" s="75">
        <v>402.05000000000007</v>
      </c>
    </row>
    <row r="8" spans="1:28" ht="12.75">
      <c r="A8" s="66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5"/>
      <c r="O8" s="66">
        <v>2016</v>
      </c>
      <c r="P8" s="72">
        <f>cre_cur_idi_cen_tit_grau!F377</f>
        <v>21</v>
      </c>
      <c r="Q8" s="73">
        <f>cre_cur_idi_cen_tit_grau!F333</f>
        <v>0</v>
      </c>
      <c r="R8" s="73">
        <f>cre_cur_idi_cen_tit_grau!F356</f>
        <v>0</v>
      </c>
      <c r="S8" s="73">
        <f>cre_cur_idi_cen_tit_grau!F370</f>
        <v>46.7</v>
      </c>
      <c r="T8" s="73">
        <f>cre_cur_idi_cen_tit_grau!F330</f>
        <v>30</v>
      </c>
      <c r="U8" s="73">
        <f>cre_cur_idi_cen_tit_grau!F379</f>
        <v>32.2</v>
      </c>
      <c r="V8" s="73">
        <f>cre_cur_idi_cen_tit_grau!F345</f>
        <v>78.3</v>
      </c>
      <c r="W8" s="73">
        <f>cre_cur_idi_cen_tit_grau!F372</f>
        <v>69.19</v>
      </c>
      <c r="X8" s="73">
        <f>cre_cur_idi_cen_tit_grau!F363</f>
        <v>104.4</v>
      </c>
      <c r="Y8" s="73">
        <f>cre_cur_idi_cen_tit_grau!F360</f>
        <v>9.3</v>
      </c>
      <c r="Z8" s="73">
        <f>cre_cur_idi_cen_tit_grau!F347</f>
        <v>14.4</v>
      </c>
      <c r="AA8" s="73">
        <f>cre_cur_idi_cen_tit_grau!F349</f>
        <v>122.55000000000001</v>
      </c>
      <c r="AB8" s="75">
        <f>cre_cur_idi_cen_tit_grau!F339</f>
        <v>12.5</v>
      </c>
    </row>
    <row r="9" spans="1:28" ht="13.5" thickBot="1">
      <c r="A9" s="71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71">
        <v>2017</v>
      </c>
      <c r="P9" s="76">
        <f>80.45+2.95+29.55+26.25</f>
        <v>139.2</v>
      </c>
      <c r="Q9" s="77">
        <v>15.3</v>
      </c>
      <c r="R9" s="77">
        <f>32.2+43.5+66.5+31.5+5.25+57.35+4.8</f>
        <v>241.1</v>
      </c>
      <c r="S9" s="77">
        <f>65.55+34.5+70.95+73.3+23.5</f>
        <v>267.8</v>
      </c>
      <c r="T9" s="77">
        <v>298.1</v>
      </c>
      <c r="U9" s="77">
        <v>5.2</v>
      </c>
      <c r="V9" s="77">
        <f>69+46.7+50.85+69.19+72.05</f>
        <v>307.79</v>
      </c>
      <c r="W9" s="77">
        <v>289.5</v>
      </c>
      <c r="X9" s="77">
        <v>106.9</v>
      </c>
      <c r="Y9" s="77">
        <f>176-5+10+6</f>
        <v>187</v>
      </c>
      <c r="Z9" s="77">
        <v>12</v>
      </c>
      <c r="AA9" s="77">
        <v>21</v>
      </c>
      <c r="AB9" s="78">
        <f>228.25+104.4+23.14+19.75+18.64+6.6</f>
        <v>400.78</v>
      </c>
    </row>
    <row r="10" spans="1:28" ht="13.5" thickBot="1">
      <c r="A10" s="71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1">
        <v>2018</v>
      </c>
      <c r="P10" s="76">
        <v>172.9</v>
      </c>
      <c r="Q10" s="77">
        <v>10.5</v>
      </c>
      <c r="R10" s="77">
        <v>223.75</v>
      </c>
      <c r="S10" s="77">
        <v>290.75</v>
      </c>
      <c r="T10" s="77">
        <v>354.5</v>
      </c>
      <c r="U10" s="77">
        <v>6.7</v>
      </c>
      <c r="V10" s="77">
        <v>299.74</v>
      </c>
      <c r="W10" s="77">
        <v>293.73</v>
      </c>
      <c r="X10" s="77">
        <v>137</v>
      </c>
      <c r="Y10" s="77">
        <v>152.82</v>
      </c>
      <c r="Z10" s="77">
        <v>3</v>
      </c>
      <c r="AA10" s="77">
        <v>12</v>
      </c>
      <c r="AB10" s="78">
        <v>408.39</v>
      </c>
    </row>
    <row r="11" spans="1:28" ht="13.5" thickBot="1">
      <c r="A11" s="66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66">
        <v>2019</v>
      </c>
      <c r="P11" s="79">
        <f>cre_cur_idi_cen_tit_grau!F549</f>
        <v>19.12</v>
      </c>
      <c r="Q11" s="80">
        <f>cre_cur_idi_cen_tit_grau!F503</f>
        <v>0</v>
      </c>
      <c r="R11" s="80">
        <f>cre_cur_idi_cen_tit_grau!F528</f>
        <v>0</v>
      </c>
      <c r="S11" s="80">
        <f>cre_cur_idi_cen_tit_grau!F541</f>
        <v>418.57</v>
      </c>
      <c r="T11" s="80">
        <f>cre_cur_idi_cen_tit_grau!F500</f>
        <v>112.85000000000001</v>
      </c>
      <c r="U11" s="80">
        <f>cre_cur_idi_cen_tit_grau!F552</f>
        <v>0</v>
      </c>
      <c r="V11" s="80">
        <f>cre_cur_idi_cen_tit_grau!F516</f>
        <v>283.5</v>
      </c>
      <c r="W11" s="80">
        <f>cre_cur_idi_cen_tit_grau!F544</f>
        <v>43.74</v>
      </c>
      <c r="X11" s="80">
        <f>cre_cur_idi_cen_tit_grau!F535</f>
        <v>0</v>
      </c>
      <c r="Y11" s="80">
        <f>cre_cur_idi_cen_tit_grau!F532</f>
        <v>4.5</v>
      </c>
      <c r="Z11" s="80">
        <f>cre_cur_idi_cen_tit_grau!F518</f>
        <v>5.45</v>
      </c>
      <c r="AA11" s="80">
        <f>cre_cur_idi_cen_tit_grau!F520</f>
        <v>30.2</v>
      </c>
      <c r="AB11" s="81">
        <f>cre_cur_idi_cen_tit_grau!F510</f>
        <v>71.55</v>
      </c>
    </row>
    <row r="12" spans="1:28" ht="13.5" thickBot="1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66">
        <v>2020</v>
      </c>
      <c r="P12" s="82">
        <v>119.43</v>
      </c>
      <c r="Q12" s="82">
        <v>4.5</v>
      </c>
      <c r="R12" s="82">
        <v>102.25</v>
      </c>
      <c r="S12" s="82">
        <v>242.45</v>
      </c>
      <c r="T12" s="82">
        <v>402.42</v>
      </c>
      <c r="U12" s="82">
        <v>0</v>
      </c>
      <c r="V12" s="82">
        <v>181.6</v>
      </c>
      <c r="W12" s="82">
        <v>216.43</v>
      </c>
      <c r="X12" s="82">
        <v>84.9</v>
      </c>
      <c r="Y12" s="82">
        <v>182.29</v>
      </c>
      <c r="Z12" s="82">
        <v>17.25</v>
      </c>
      <c r="AA12" s="82">
        <v>21</v>
      </c>
      <c r="AB12" s="82">
        <v>414.51</v>
      </c>
    </row>
    <row r="13" spans="1:28" ht="13.5" thickBot="1">
      <c r="A13" s="66"/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8"/>
      <c r="O13" s="66">
        <v>2021</v>
      </c>
      <c r="P13">
        <v>140.99</v>
      </c>
      <c r="Q13" s="162">
        <v>0</v>
      </c>
      <c r="R13">
        <v>166.8</v>
      </c>
      <c r="S13">
        <v>284.85</v>
      </c>
      <c r="T13" s="162">
        <v>414.27</v>
      </c>
      <c r="U13" s="162">
        <v>0</v>
      </c>
      <c r="V13" s="162">
        <v>157.94</v>
      </c>
      <c r="W13" s="162">
        <v>203.07</v>
      </c>
      <c r="X13" s="162">
        <v>116.6</v>
      </c>
      <c r="Y13" s="162">
        <v>172.69</v>
      </c>
      <c r="Z13" s="162">
        <v>9.75</v>
      </c>
      <c r="AA13" s="162">
        <v>21</v>
      </c>
      <c r="AB13" s="162">
        <v>412.83</v>
      </c>
    </row>
    <row r="14" spans="1:28" ht="13.5" thickBot="1">
      <c r="A14" s="60" t="s">
        <v>81</v>
      </c>
      <c r="B14" s="61" t="s">
        <v>89</v>
      </c>
      <c r="C14" s="62" t="s">
        <v>20</v>
      </c>
      <c r="D14" s="62" t="s">
        <v>88</v>
      </c>
      <c r="E14" s="62" t="s">
        <v>90</v>
      </c>
      <c r="F14" s="62" t="s">
        <v>83</v>
      </c>
      <c r="G14" s="62" t="s">
        <v>24</v>
      </c>
      <c r="H14" s="62" t="s">
        <v>25</v>
      </c>
      <c r="I14" s="62" t="s">
        <v>26</v>
      </c>
      <c r="J14" s="62" t="s">
        <v>91</v>
      </c>
      <c r="K14" s="62" t="s">
        <v>28</v>
      </c>
      <c r="L14" s="62" t="s">
        <v>29</v>
      </c>
      <c r="M14" s="61" t="s">
        <v>82</v>
      </c>
      <c r="N14" s="63" t="s">
        <v>31</v>
      </c>
      <c r="O14" s="47" t="s">
        <v>180</v>
      </c>
      <c r="P14" s="162">
        <v>2027.95</v>
      </c>
      <c r="Q14" s="162">
        <v>1532.96</v>
      </c>
      <c r="R14" s="162">
        <v>2498.45</v>
      </c>
      <c r="S14" s="162">
        <v>1912.97</v>
      </c>
      <c r="T14" s="162">
        <v>3066.23</v>
      </c>
      <c r="U14" s="162">
        <v>1158.33</v>
      </c>
      <c r="V14" s="162">
        <v>4022.77</v>
      </c>
      <c r="W14" s="162">
        <v>2084.91</v>
      </c>
      <c r="X14" s="162">
        <v>1440.45</v>
      </c>
      <c r="Y14" s="162">
        <v>2815.79</v>
      </c>
      <c r="Z14" s="162">
        <v>375.75</v>
      </c>
      <c r="AA14" s="162">
        <v>585.3</v>
      </c>
      <c r="AB14" s="162">
        <v>4938.59</v>
      </c>
    </row>
    <row r="15" spans="1:28" ht="12.75">
      <c r="A15" s="83">
        <v>2010</v>
      </c>
      <c r="B15" s="84">
        <v>0.04710645125181896</v>
      </c>
      <c r="C15" s="85">
        <v>0.04445935331849719</v>
      </c>
      <c r="D15" s="85">
        <v>0.14887391089922736</v>
      </c>
      <c r="E15" s="85">
        <v>0.06508968027034052</v>
      </c>
      <c r="F15" s="85">
        <v>0</v>
      </c>
      <c r="G15" s="85">
        <v>0.032630737768306724</v>
      </c>
      <c r="H15" s="85">
        <v>0.10463647844127728</v>
      </c>
      <c r="I15" s="85">
        <v>0.22135416666666666</v>
      </c>
      <c r="J15" s="85">
        <v>0.06525652565256526</v>
      </c>
      <c r="K15" s="85">
        <v>0.1356448476992871</v>
      </c>
      <c r="L15" s="85">
        <v>0.2515432098765432</v>
      </c>
      <c r="M15" s="85">
        <v>0.08084094368340944</v>
      </c>
      <c r="N15" s="86">
        <v>0</v>
      </c>
      <c r="O15" s="47" t="s">
        <v>181</v>
      </c>
      <c r="P15" s="162">
        <v>1996.31</v>
      </c>
      <c r="Q15" s="162">
        <v>1363.32</v>
      </c>
      <c r="R15" s="162">
        <v>2372.5</v>
      </c>
      <c r="S15" s="162">
        <v>1862.5</v>
      </c>
      <c r="T15" s="162">
        <v>3132.84</v>
      </c>
      <c r="U15" s="162">
        <v>1237.1</v>
      </c>
      <c r="V15" s="162">
        <v>3688.77</v>
      </c>
      <c r="W15" s="162">
        <v>2063.13</v>
      </c>
      <c r="X15" s="162">
        <v>1315.6</v>
      </c>
      <c r="Y15" s="162">
        <v>2752.08</v>
      </c>
      <c r="Z15" s="162">
        <v>361</v>
      </c>
      <c r="AA15" s="162">
        <v>541.24</v>
      </c>
      <c r="AB15" s="162">
        <v>4292.31</v>
      </c>
    </row>
    <row r="16" spans="1:28" ht="12.75">
      <c r="A16" s="71">
        <v>2011</v>
      </c>
      <c r="B16" s="87">
        <v>0.034095552679970026</v>
      </c>
      <c r="C16" s="88">
        <v>0.01917328110504072</v>
      </c>
      <c r="D16" s="88">
        <v>0.1259504670866826</v>
      </c>
      <c r="E16" s="88">
        <v>0.04521516867549522</v>
      </c>
      <c r="F16" s="88">
        <v>0</v>
      </c>
      <c r="G16" s="88">
        <v>0.032464971458225224</v>
      </c>
      <c r="H16" s="88">
        <v>0.1070750145377011</v>
      </c>
      <c r="I16" s="88">
        <v>0.14666666666666667</v>
      </c>
      <c r="J16" s="88">
        <v>0.11572435620773988</v>
      </c>
      <c r="K16" s="88">
        <v>0.135013501350135</v>
      </c>
      <c r="L16" s="88">
        <v>0.19982170542635658</v>
      </c>
      <c r="M16" s="88">
        <v>0.05810020355502417</v>
      </c>
      <c r="N16" s="89">
        <v>0.014283195203667783</v>
      </c>
      <c r="O16" s="164">
        <v>20.2</v>
      </c>
      <c r="P16" s="165">
        <f>(P12*100/P14)</f>
        <v>5.889198451638354</v>
      </c>
      <c r="Q16" s="165">
        <f aca="true" t="shared" si="0" ref="Q16:AB16">(Q12*100/Q14)</f>
        <v>0.2935497338482413</v>
      </c>
      <c r="R16" s="165">
        <f t="shared" si="0"/>
        <v>4.092537373171367</v>
      </c>
      <c r="S16" s="165">
        <f t="shared" si="0"/>
        <v>12.674009524456734</v>
      </c>
      <c r="T16" s="165">
        <f t="shared" si="0"/>
        <v>13.124260084859909</v>
      </c>
      <c r="U16" s="165">
        <f t="shared" si="0"/>
        <v>0</v>
      </c>
      <c r="V16" s="165">
        <f t="shared" si="0"/>
        <v>4.514302333963911</v>
      </c>
      <c r="W16" s="165">
        <f t="shared" si="0"/>
        <v>10.380783822802904</v>
      </c>
      <c r="X16" s="165">
        <f t="shared" si="0"/>
        <v>5.89399146100177</v>
      </c>
      <c r="Y16" s="165">
        <f t="shared" si="0"/>
        <v>6.473849257224438</v>
      </c>
      <c r="Z16" s="165">
        <f t="shared" si="0"/>
        <v>4.590818363273453</v>
      </c>
      <c r="AA16" s="165">
        <f t="shared" si="0"/>
        <v>3.5879036391594057</v>
      </c>
      <c r="AB16" s="165">
        <f t="shared" si="0"/>
        <v>8.393286342863044</v>
      </c>
    </row>
    <row r="17" spans="1:28" ht="12.75">
      <c r="A17" s="71">
        <v>2012</v>
      </c>
      <c r="B17" s="87">
        <v>0.030023078536960623</v>
      </c>
      <c r="C17" s="88">
        <v>0.01766060109117285</v>
      </c>
      <c r="D17" s="88">
        <v>0.08992206483490585</v>
      </c>
      <c r="E17" s="88">
        <v>0.022028783046469335</v>
      </c>
      <c r="F17" s="88">
        <v>0</v>
      </c>
      <c r="G17" s="88">
        <v>0.05577200893052576</v>
      </c>
      <c r="H17" s="88">
        <v>0.0997243980272701</v>
      </c>
      <c r="I17" s="88">
        <v>0.14551969203435</v>
      </c>
      <c r="J17" s="88">
        <v>0.0364374899951977</v>
      </c>
      <c r="K17" s="88">
        <v>0.09768611328191362</v>
      </c>
      <c r="L17" s="88">
        <v>0.17561602870813398</v>
      </c>
      <c r="M17" s="88">
        <v>0.04076030553364607</v>
      </c>
      <c r="N17" s="89">
        <v>0.02180685358255452</v>
      </c>
      <c r="O17" s="166">
        <v>20.21</v>
      </c>
      <c r="P17" s="165">
        <f>(P13*100/P15)</f>
        <v>7.062530368529938</v>
      </c>
      <c r="Q17" s="165">
        <f aca="true" t="shared" si="1" ref="Q17:AB17">(Q13*100/Q15)</f>
        <v>0</v>
      </c>
      <c r="R17" s="165">
        <f t="shared" si="1"/>
        <v>7.030558482613277</v>
      </c>
      <c r="S17" s="165">
        <f t="shared" si="1"/>
        <v>15.293959731543627</v>
      </c>
      <c r="T17" s="165">
        <f t="shared" si="1"/>
        <v>13.223464971080553</v>
      </c>
      <c r="U17" s="165">
        <f t="shared" si="1"/>
        <v>0</v>
      </c>
      <c r="V17" s="165">
        <f t="shared" si="1"/>
        <v>4.281644016840302</v>
      </c>
      <c r="W17" s="165">
        <f t="shared" si="1"/>
        <v>9.842811650259556</v>
      </c>
      <c r="X17" s="165">
        <f t="shared" si="1"/>
        <v>8.862876254180602</v>
      </c>
      <c r="Y17" s="165">
        <f t="shared" si="1"/>
        <v>6.274890264817883</v>
      </c>
      <c r="Z17" s="165">
        <f t="shared" si="1"/>
        <v>2.700831024930748</v>
      </c>
      <c r="AA17" s="165">
        <f t="shared" si="1"/>
        <v>3.8799793067770305</v>
      </c>
      <c r="AB17" s="165">
        <f t="shared" si="1"/>
        <v>9.617898054893518</v>
      </c>
    </row>
    <row r="18" spans="1:14" ht="12.75">
      <c r="A18" s="71">
        <v>2013</v>
      </c>
      <c r="B18" s="87">
        <v>0.030913498622589533</v>
      </c>
      <c r="C18" s="88">
        <v>0.03201464970163862</v>
      </c>
      <c r="D18" s="88">
        <v>0.07118778209862035</v>
      </c>
      <c r="E18" s="88">
        <v>0.022373551915053264</v>
      </c>
      <c r="F18" s="88">
        <v>0</v>
      </c>
      <c r="G18" s="88">
        <v>0.050901577761081895</v>
      </c>
      <c r="H18" s="88">
        <v>0.105256092331214</v>
      </c>
      <c r="I18" s="88">
        <v>0.08338682432432432</v>
      </c>
      <c r="J18" s="88">
        <v>0.042810732763807</v>
      </c>
      <c r="K18" s="88">
        <v>0.07970306217135785</v>
      </c>
      <c r="L18" s="88">
        <v>0.12929855659660675</v>
      </c>
      <c r="M18" s="88">
        <v>0.02028869623769043</v>
      </c>
      <c r="N18" s="89">
        <v>0.020635407089590357</v>
      </c>
    </row>
    <row r="19" spans="1:14" ht="12.75">
      <c r="A19" s="71">
        <v>2014</v>
      </c>
      <c r="B19" s="87">
        <v>0.009749261120440285</v>
      </c>
      <c r="C19" s="88">
        <v>0.037323056536966</v>
      </c>
      <c r="D19" s="88">
        <v>0.0843146944412767</v>
      </c>
      <c r="E19" s="88">
        <v>0.02821719537372078</v>
      </c>
      <c r="F19" s="88">
        <v>0</v>
      </c>
      <c r="G19" s="88">
        <v>0.030197807581603283</v>
      </c>
      <c r="H19" s="88">
        <v>0.1117684078036501</v>
      </c>
      <c r="I19" s="88">
        <v>0.0578694433319984</v>
      </c>
      <c r="J19" s="88">
        <v>0.048270296049011334</v>
      </c>
      <c r="K19" s="88">
        <v>0.09253883696449647</v>
      </c>
      <c r="L19" s="88">
        <v>0.12977819726285983</v>
      </c>
      <c r="M19" s="88">
        <v>0.04450350017562969</v>
      </c>
      <c r="N19" s="89">
        <v>0.016208185133492415</v>
      </c>
    </row>
    <row r="20" spans="1:14" ht="12.75">
      <c r="A20" s="83">
        <v>2015</v>
      </c>
      <c r="B20" s="87">
        <v>0.05645189755566061</v>
      </c>
      <c r="C20" s="88">
        <v>0.042125997285397426</v>
      </c>
      <c r="D20" s="88">
        <v>0.13691516061692705</v>
      </c>
      <c r="E20" s="88">
        <v>0.0279600538152816</v>
      </c>
      <c r="F20" s="88">
        <v>0</v>
      </c>
      <c r="G20" s="88">
        <v>0.03940373683262952</v>
      </c>
      <c r="H20" s="88">
        <v>0.12113277750981878</v>
      </c>
      <c r="I20" s="88">
        <v>0.07979775873081098</v>
      </c>
      <c r="J20" s="88">
        <v>0.03712563391063056</v>
      </c>
      <c r="K20" s="88">
        <v>0.15824646787491373</v>
      </c>
      <c r="L20" s="88">
        <v>0.13802435723951287</v>
      </c>
      <c r="M20" s="88">
        <v>0.0833952617721493</v>
      </c>
      <c r="N20" s="89">
        <v>0.005067743810645243</v>
      </c>
    </row>
    <row r="21" spans="1:14" ht="12.75">
      <c r="A21" s="71">
        <v>2016</v>
      </c>
      <c r="B21" s="87">
        <f>cre_cur_idi_cen_tit_grau!N302</f>
        <v>0.09079162391213469</v>
      </c>
      <c r="C21" s="88">
        <f>cre_cur_idi_cen_tit_grau!N305</f>
        <v>0.0042417815482502655</v>
      </c>
      <c r="D21" s="88">
        <f>cre_cur_idi_cen_tit_grau!N311</f>
        <v>0.09834708850464773</v>
      </c>
      <c r="E21" s="88">
        <f>cre_cur_idi_cen_tit_grau!N317</f>
        <v>0.06971470123731721</v>
      </c>
      <c r="F21" s="88">
        <f>cre_cur_idi_cen_tit_grau!N319</f>
        <v>0.042</v>
      </c>
      <c r="G21" s="88">
        <f>cre_cur_idi_cen_tit_grau!N321</f>
        <v>0.03134796238244514</v>
      </c>
      <c r="H21" s="88">
        <f>cre_cur_idi_cen_tit_grau!N328</f>
        <v>0.08028731970109483</v>
      </c>
      <c r="I21" s="88">
        <f>cre_cur_idi_cen_tit_grau!N332</f>
        <v>0.07956374576908612</v>
      </c>
      <c r="J21" s="88">
        <f>cre_cur_idi_cen_tit_grau!N335</f>
        <v>0.027707078191952065</v>
      </c>
      <c r="K21" s="88">
        <f>cre_cur_idi_cen_tit_grau!N342</f>
        <v>0.1340483432047383</v>
      </c>
      <c r="L21" s="88">
        <f>cre_cur_idi_cen_tit_grau!N344</f>
        <v>0.1237848347375243</v>
      </c>
      <c r="M21" s="88">
        <f>cre_cur_idi_cen_tit_grau!N349</f>
        <v>0.05069538094962315</v>
      </c>
      <c r="N21" s="89">
        <f>cre_cur_idi_cen_tit_grau!N351</f>
        <v>0.0205781887861368</v>
      </c>
    </row>
    <row r="22" spans="1:14" ht="12.75">
      <c r="A22" s="71">
        <v>2017</v>
      </c>
      <c r="B22" s="90">
        <v>0.117262946718329</v>
      </c>
      <c r="C22" s="90">
        <v>0.0128441907320349</v>
      </c>
      <c r="D22" s="90">
        <v>0.116478048837196</v>
      </c>
      <c r="E22" s="90">
        <v>0.0699265270514038</v>
      </c>
      <c r="F22" s="90">
        <v>0.0351648351648352</v>
      </c>
      <c r="G22" s="90">
        <v>0.0257352941176471</v>
      </c>
      <c r="H22" s="90">
        <v>0.0945138085811168</v>
      </c>
      <c r="I22" s="90">
        <v>0.0681054307447373</v>
      </c>
      <c r="J22" s="90">
        <v>0.068923275306254</v>
      </c>
      <c r="K22" s="90">
        <v>0.166129032258065</v>
      </c>
      <c r="L22" s="90">
        <v>0.128666666666667</v>
      </c>
      <c r="M22" s="90">
        <v>0.0632940170784719</v>
      </c>
      <c r="N22" s="90">
        <v>5E-05</v>
      </c>
    </row>
    <row r="23" spans="1:14" ht="12.75">
      <c r="A23" s="71">
        <v>2018</v>
      </c>
      <c r="B23" s="90">
        <v>0.1276</v>
      </c>
      <c r="C23" s="90">
        <v>0.01</v>
      </c>
      <c r="D23" s="90">
        <v>0.1194</v>
      </c>
      <c r="E23" s="90">
        <v>0.07</v>
      </c>
      <c r="F23" s="90">
        <v>0.009</v>
      </c>
      <c r="G23" s="90">
        <v>0.0178</v>
      </c>
      <c r="H23" s="90">
        <v>0.0862</v>
      </c>
      <c r="I23" s="90">
        <v>0.0527</v>
      </c>
      <c r="J23" s="90">
        <v>0.0886</v>
      </c>
      <c r="K23" s="90">
        <v>0.1719</v>
      </c>
      <c r="L23" s="90">
        <v>0.1219</v>
      </c>
      <c r="M23" s="90">
        <v>0.0802</v>
      </c>
      <c r="N23" s="90">
        <v>0.0056</v>
      </c>
    </row>
    <row r="24" spans="1:14" ht="12.75">
      <c r="A24" s="71">
        <v>2019</v>
      </c>
      <c r="B24" s="90">
        <f>cre_cur_idi_cen_tit_grau!N472</f>
        <v>0.1266453963770769</v>
      </c>
      <c r="C24" s="90">
        <f>cre_cur_idi_cen_tit_grau!N475</f>
        <v>0.005470210147239823</v>
      </c>
      <c r="D24" s="90">
        <f>cre_cur_idi_cen_tit_grau!N482</f>
        <v>0.11965614969610053</v>
      </c>
      <c r="E24" s="90">
        <f>cre_cur_idi_cen_tit_grau!N488</f>
        <v>0.048945095355176264</v>
      </c>
      <c r="F24" s="90">
        <f>cre_cur_idi_cen_tit_grau!N490</f>
        <v>0.03375527426160337</v>
      </c>
      <c r="G24" s="90">
        <f>cre_cur_idi_cen_tit_grau!N492</f>
        <v>0.009696186166774402</v>
      </c>
      <c r="H24" s="90">
        <f>cre_cur_idi_cen_tit_grau!N500</f>
        <v>0.044248828592154024</v>
      </c>
      <c r="I24" s="90">
        <f>cre_cur_idi_cen_tit_grau!N504</f>
        <v>0.062472582253240275</v>
      </c>
      <c r="J24" s="90">
        <f>cre_cur_idi_cen_tit_grau!N507</f>
        <v>0.07789049249575987</v>
      </c>
      <c r="K24" s="90">
        <f>cre_cur_idi_cen_tit_grau!N513</f>
        <v>0.16505259642678247</v>
      </c>
      <c r="L24" s="90">
        <f>cre_cur_idi_cen_tit_grau!N516</f>
        <v>0.11190053285968028</v>
      </c>
      <c r="M24" s="90">
        <f>cre_cur_idi_cen_tit_grau!N521</f>
        <v>0.05889687615125209</v>
      </c>
      <c r="N24" s="90">
        <f>cre_cur_idi_cen_tit_grau!N524</f>
        <v>0.003487561032318066</v>
      </c>
    </row>
    <row r="25" spans="1:14" ht="12.75">
      <c r="A25" s="71">
        <v>2020</v>
      </c>
      <c r="B25" s="167">
        <v>0.131</v>
      </c>
      <c r="C25" s="167">
        <v>0.003</v>
      </c>
      <c r="D25" s="167">
        <v>0.084</v>
      </c>
      <c r="E25" s="167">
        <v>0.045</v>
      </c>
      <c r="F25" s="167">
        <v>0.046</v>
      </c>
      <c r="G25" s="167">
        <v>0.036</v>
      </c>
      <c r="H25" s="167">
        <v>0.041</v>
      </c>
      <c r="I25" s="167">
        <v>0.065</v>
      </c>
      <c r="J25" s="167">
        <v>0.059</v>
      </c>
      <c r="K25" s="167">
        <v>0.127</v>
      </c>
      <c r="L25" s="167">
        <v>0.104</v>
      </c>
      <c r="M25" s="167">
        <v>0.059</v>
      </c>
      <c r="N25" s="167">
        <v>0</v>
      </c>
    </row>
    <row r="26" spans="1:14" ht="12.75">
      <c r="A26" s="71">
        <v>2021</v>
      </c>
      <c r="B26" s="167">
        <v>0.132</v>
      </c>
      <c r="C26" s="167">
        <v>0</v>
      </c>
      <c r="D26" s="167">
        <v>0.096</v>
      </c>
      <c r="E26" s="167">
        <v>0.043</v>
      </c>
      <c r="F26" s="167">
        <v>0.027</v>
      </c>
      <c r="G26" s="167">
        <v>0.039</v>
      </c>
      <c r="H26" s="167">
        <v>0.07</v>
      </c>
      <c r="I26" s="167">
        <v>0.063</v>
      </c>
      <c r="J26" s="167">
        <v>0.089</v>
      </c>
      <c r="K26" s="167">
        <v>0.153</v>
      </c>
      <c r="L26" s="167">
        <v>0.098</v>
      </c>
      <c r="M26" s="167">
        <v>0.071</v>
      </c>
      <c r="N26" s="167">
        <v>0</v>
      </c>
    </row>
    <row r="29" spans="2:15" ht="12.75">
      <c r="B29">
        <v>2010</v>
      </c>
      <c r="C29" s="117">
        <v>2011</v>
      </c>
      <c r="D29" s="117">
        <v>2012</v>
      </c>
      <c r="E29" s="117">
        <v>2013</v>
      </c>
      <c r="F29" s="117">
        <v>2014</v>
      </c>
      <c r="G29" s="117">
        <v>2015</v>
      </c>
      <c r="H29" s="117">
        <v>2016</v>
      </c>
      <c r="I29" s="117">
        <v>2017</v>
      </c>
      <c r="J29" s="117">
        <v>2018</v>
      </c>
      <c r="K29" s="117">
        <v>2019</v>
      </c>
      <c r="L29" s="117">
        <v>2020</v>
      </c>
      <c r="M29" s="117">
        <v>2021</v>
      </c>
      <c r="O29" s="163"/>
    </row>
    <row r="30" spans="1:13" ht="12.75">
      <c r="A30" s="47" t="s">
        <v>182</v>
      </c>
      <c r="B30" s="19">
        <v>0.047</v>
      </c>
      <c r="C30" s="19">
        <v>0.034</v>
      </c>
      <c r="D30" s="19">
        <v>0.03</v>
      </c>
      <c r="E30" s="19">
        <v>0.031</v>
      </c>
      <c r="F30" s="19">
        <v>0.01</v>
      </c>
      <c r="G30" s="19">
        <v>0.056</v>
      </c>
      <c r="H30" s="19">
        <v>0.091</v>
      </c>
      <c r="I30" s="19">
        <v>0.117</v>
      </c>
      <c r="J30" s="19">
        <v>0.128</v>
      </c>
      <c r="K30" s="19">
        <v>0.127</v>
      </c>
      <c r="L30" s="19">
        <v>0.146</v>
      </c>
      <c r="M30" s="19">
        <v>0.132</v>
      </c>
    </row>
    <row r="31" spans="1:13" ht="12.75">
      <c r="A31" s="47" t="s">
        <v>20</v>
      </c>
      <c r="B31" s="19">
        <v>0.044</v>
      </c>
      <c r="C31" s="19">
        <v>0.019</v>
      </c>
      <c r="D31" s="19">
        <v>0.018</v>
      </c>
      <c r="E31" s="19">
        <v>0.032</v>
      </c>
      <c r="F31" s="19">
        <v>0.037</v>
      </c>
      <c r="G31" s="19">
        <v>0.042</v>
      </c>
      <c r="H31" s="19">
        <v>0.004</v>
      </c>
      <c r="I31" s="19">
        <v>0.013</v>
      </c>
      <c r="J31" s="19">
        <v>0.01</v>
      </c>
      <c r="K31" s="19">
        <v>0.005</v>
      </c>
      <c r="L31" s="19">
        <v>0.004</v>
      </c>
      <c r="M31" s="19">
        <v>0</v>
      </c>
    </row>
    <row r="32" spans="1:13" ht="12.75">
      <c r="A32" s="47" t="s">
        <v>88</v>
      </c>
      <c r="B32" s="19">
        <v>0.149</v>
      </c>
      <c r="C32" s="19">
        <v>0.126</v>
      </c>
      <c r="D32" s="19">
        <v>0.09</v>
      </c>
      <c r="E32" s="19">
        <v>0.071</v>
      </c>
      <c r="F32" s="19">
        <v>0.084</v>
      </c>
      <c r="G32" s="19">
        <v>0.137</v>
      </c>
      <c r="H32" s="19">
        <v>0.098</v>
      </c>
      <c r="I32" s="19">
        <v>0.116</v>
      </c>
      <c r="J32" s="19">
        <v>0.119</v>
      </c>
      <c r="K32" s="19">
        <v>0.12</v>
      </c>
      <c r="L32" s="19">
        <v>0.115</v>
      </c>
      <c r="M32" s="19">
        <v>0.096</v>
      </c>
    </row>
    <row r="33" spans="1:13" ht="12.75">
      <c r="A33" s="47" t="s">
        <v>90</v>
      </c>
      <c r="B33" s="19">
        <v>0.065</v>
      </c>
      <c r="C33" s="19">
        <v>0.045</v>
      </c>
      <c r="D33" s="19">
        <v>0.022</v>
      </c>
      <c r="E33" s="19">
        <v>0.022</v>
      </c>
      <c r="F33" s="19">
        <v>0.028</v>
      </c>
      <c r="G33" s="19">
        <v>0.028</v>
      </c>
      <c r="H33" s="19">
        <v>0.07</v>
      </c>
      <c r="I33" s="19">
        <v>0.07</v>
      </c>
      <c r="J33" s="19">
        <v>0.07</v>
      </c>
      <c r="K33" s="19">
        <v>0.049</v>
      </c>
      <c r="L33" s="19">
        <v>0.047</v>
      </c>
      <c r="M33" s="19">
        <v>0.043</v>
      </c>
    </row>
    <row r="34" spans="1:13" ht="12.75">
      <c r="A34" s="47" t="s">
        <v>83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0.042</v>
      </c>
      <c r="I34" s="19">
        <v>0.035</v>
      </c>
      <c r="J34" s="19">
        <v>0.009</v>
      </c>
      <c r="K34" s="19">
        <v>0.034</v>
      </c>
      <c r="L34" s="19">
        <v>0.054</v>
      </c>
      <c r="M34" s="19">
        <v>0.027</v>
      </c>
    </row>
    <row r="35" spans="1:13" ht="12.75">
      <c r="A35" s="47" t="s">
        <v>183</v>
      </c>
      <c r="B35" s="19">
        <v>0.033</v>
      </c>
      <c r="C35" s="19">
        <v>0.032</v>
      </c>
      <c r="D35" s="19">
        <v>0.056</v>
      </c>
      <c r="E35" s="19">
        <v>0.051</v>
      </c>
      <c r="F35" s="19">
        <v>0.03</v>
      </c>
      <c r="G35" s="19">
        <v>0.039</v>
      </c>
      <c r="H35" s="19">
        <v>0.031</v>
      </c>
      <c r="I35" s="19">
        <v>0.026</v>
      </c>
      <c r="J35" s="19">
        <v>0.018</v>
      </c>
      <c r="K35" s="19">
        <v>0.01</v>
      </c>
      <c r="L35" s="19">
        <v>0.037</v>
      </c>
      <c r="M35" s="19">
        <v>0.039</v>
      </c>
    </row>
    <row r="36" spans="1:13" ht="12.75">
      <c r="A36" s="47" t="s">
        <v>25</v>
      </c>
      <c r="B36" s="19">
        <v>0.105</v>
      </c>
      <c r="C36" s="19">
        <v>0.107</v>
      </c>
      <c r="D36" s="19">
        <v>0.1</v>
      </c>
      <c r="E36" s="19">
        <v>0.105</v>
      </c>
      <c r="F36" s="19">
        <v>0.112</v>
      </c>
      <c r="G36" s="19">
        <v>0.121</v>
      </c>
      <c r="H36" s="19">
        <v>0.08</v>
      </c>
      <c r="I36" s="19">
        <v>0.095</v>
      </c>
      <c r="J36" s="19">
        <v>0.086</v>
      </c>
      <c r="K36" s="19">
        <v>0.044</v>
      </c>
      <c r="L36" s="19">
        <v>0.037</v>
      </c>
      <c r="M36" s="19">
        <v>0.07</v>
      </c>
    </row>
    <row r="37" spans="1:13" ht="12.75">
      <c r="A37" s="47" t="s">
        <v>26</v>
      </c>
      <c r="B37" s="19">
        <v>0.221</v>
      </c>
      <c r="C37" s="19">
        <v>0.147</v>
      </c>
      <c r="D37" s="19">
        <v>0.146</v>
      </c>
      <c r="E37" s="19">
        <v>0.083</v>
      </c>
      <c r="F37" s="19">
        <v>0.058</v>
      </c>
      <c r="G37" s="19">
        <v>0.08</v>
      </c>
      <c r="H37" s="19">
        <v>0.08</v>
      </c>
      <c r="I37" s="19">
        <v>0.068</v>
      </c>
      <c r="J37" s="19">
        <v>0.053</v>
      </c>
      <c r="K37" s="19">
        <v>0.062</v>
      </c>
      <c r="L37" s="19">
        <v>0.061</v>
      </c>
      <c r="M37" s="19">
        <v>0.063</v>
      </c>
    </row>
    <row r="38" spans="1:13" ht="12.75">
      <c r="A38" s="47" t="s">
        <v>91</v>
      </c>
      <c r="B38" s="19">
        <v>0.065</v>
      </c>
      <c r="C38" s="19">
        <v>0.116</v>
      </c>
      <c r="D38" s="19">
        <v>0.036</v>
      </c>
      <c r="E38" s="19">
        <v>0.043</v>
      </c>
      <c r="F38" s="19">
        <v>0.048</v>
      </c>
      <c r="G38" s="19">
        <v>0.037</v>
      </c>
      <c r="H38" s="19">
        <v>0.028</v>
      </c>
      <c r="I38" s="19">
        <v>0.069</v>
      </c>
      <c r="J38" s="19">
        <v>0.089</v>
      </c>
      <c r="K38" s="19">
        <v>0.078</v>
      </c>
      <c r="L38" s="19">
        <v>0.092</v>
      </c>
      <c r="M38" s="19">
        <v>0.089</v>
      </c>
    </row>
    <row r="39" spans="1:13" ht="12.75">
      <c r="A39" s="47" t="s">
        <v>28</v>
      </c>
      <c r="B39" s="19">
        <v>0.136</v>
      </c>
      <c r="C39" s="19">
        <v>0.135</v>
      </c>
      <c r="D39" s="19">
        <v>0.098</v>
      </c>
      <c r="E39" s="19">
        <v>0.08</v>
      </c>
      <c r="F39" s="19">
        <v>0.093</v>
      </c>
      <c r="G39" s="19">
        <v>0.158</v>
      </c>
      <c r="H39" s="19">
        <v>0.134</v>
      </c>
      <c r="I39" s="19">
        <v>0.166</v>
      </c>
      <c r="J39" s="19">
        <v>0.172</v>
      </c>
      <c r="K39" s="19">
        <v>0.165</v>
      </c>
      <c r="L39" s="19">
        <v>0.127</v>
      </c>
      <c r="M39" s="168">
        <v>0.153</v>
      </c>
    </row>
    <row r="40" spans="1:13" ht="12.75">
      <c r="A40" s="47" t="s">
        <v>29</v>
      </c>
      <c r="B40" s="19">
        <v>0.252</v>
      </c>
      <c r="C40" s="19">
        <v>0.2</v>
      </c>
      <c r="D40" s="19">
        <v>0.176</v>
      </c>
      <c r="E40" s="19">
        <v>0.129</v>
      </c>
      <c r="F40" s="19">
        <v>0.13</v>
      </c>
      <c r="G40" s="19">
        <v>0.138</v>
      </c>
      <c r="H40" s="19">
        <v>0.124</v>
      </c>
      <c r="I40" s="19">
        <v>0.129</v>
      </c>
      <c r="J40" s="19">
        <v>0.122</v>
      </c>
      <c r="K40" s="19">
        <v>0.112</v>
      </c>
      <c r="L40" s="19">
        <v>0.105</v>
      </c>
      <c r="M40" s="19">
        <v>0.098</v>
      </c>
    </row>
    <row r="41" spans="1:13" ht="12.75">
      <c r="A41" s="47" t="s">
        <v>82</v>
      </c>
      <c r="B41" s="19">
        <v>0.081</v>
      </c>
      <c r="C41" s="19">
        <v>0.058</v>
      </c>
      <c r="D41" s="19">
        <v>0.041</v>
      </c>
      <c r="E41" s="19">
        <v>0.02</v>
      </c>
      <c r="F41" s="19">
        <v>0.045</v>
      </c>
      <c r="G41" s="19">
        <v>0.083</v>
      </c>
      <c r="H41" s="19">
        <v>0.051</v>
      </c>
      <c r="I41" s="19">
        <v>0.063</v>
      </c>
      <c r="J41" s="19">
        <v>0.08</v>
      </c>
      <c r="K41" s="19">
        <v>0.059</v>
      </c>
      <c r="L41" s="19">
        <v>0.057</v>
      </c>
      <c r="M41" s="19">
        <v>0.071</v>
      </c>
    </row>
    <row r="42" spans="1:13" ht="12.75">
      <c r="A42" s="47" t="s">
        <v>31</v>
      </c>
      <c r="B42" s="19">
        <v>0</v>
      </c>
      <c r="C42" s="19">
        <v>0.013999999999999999</v>
      </c>
      <c r="D42" s="19">
        <v>0.022000000000000002</v>
      </c>
      <c r="E42" s="19">
        <v>0.021</v>
      </c>
      <c r="F42" s="19">
        <v>0.016</v>
      </c>
      <c r="G42" s="19">
        <v>0.005</v>
      </c>
      <c r="H42" s="19">
        <v>0.021</v>
      </c>
      <c r="I42" s="19">
        <v>0</v>
      </c>
      <c r="J42" s="19">
        <v>0.006</v>
      </c>
      <c r="K42" s="19">
        <v>0.003</v>
      </c>
      <c r="L42" s="19">
        <v>0</v>
      </c>
      <c r="M42" s="19">
        <v>0</v>
      </c>
    </row>
    <row r="48" ht="12.75">
      <c r="N48" s="117"/>
    </row>
  </sheetData>
  <mergeCells count="1">
    <mergeCell ref="B13:N1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3"/>
  <sheetViews>
    <sheetView zoomScale="70" zoomScaleNormal="70" workbookViewId="0" topLeftCell="A495">
      <selection activeCell="N525" sqref="N525"/>
    </sheetView>
  </sheetViews>
  <sheetFormatPr defaultColWidth="11.421875" defaultRowHeight="12.75"/>
  <cols>
    <col min="1" max="1" width="6.421875" style="0" customWidth="1"/>
    <col min="2" max="2" width="5.00390625" style="0" customWidth="1"/>
    <col min="3" max="3" width="11.421875" style="0" customWidth="1"/>
    <col min="4" max="4" width="4.28125" style="0" customWidth="1"/>
    <col min="5" max="5" width="62.7109375" style="0" customWidth="1"/>
    <col min="6" max="6" width="10.28125" style="0" customWidth="1"/>
    <col min="7" max="7" width="11.421875" style="0" customWidth="1"/>
    <col min="8" max="8" width="10.00390625" style="0" customWidth="1"/>
    <col min="9" max="9" width="9.00390625" style="0" customWidth="1"/>
    <col min="10" max="10" width="7.7109375" style="0" customWidth="1"/>
    <col min="11" max="11" width="9.00390625" style="0" customWidth="1"/>
    <col min="12" max="12" width="11.57421875" style="0" customWidth="1"/>
    <col min="13" max="13" width="11.421875" style="0" customWidth="1"/>
    <col min="14" max="14" width="9.140625" style="19" customWidth="1"/>
    <col min="15" max="256" width="9.140625" style="0" customWidth="1"/>
    <col min="257" max="257" width="6.421875" style="0" customWidth="1"/>
    <col min="258" max="258" width="5.00390625" style="0" customWidth="1"/>
    <col min="259" max="259" width="11.421875" style="0" customWidth="1"/>
    <col min="260" max="260" width="4.28125" style="0" customWidth="1"/>
    <col min="261" max="261" width="62.7109375" style="0" customWidth="1"/>
    <col min="262" max="262" width="10.28125" style="0" customWidth="1"/>
    <col min="263" max="263" width="11.421875" style="0" customWidth="1"/>
    <col min="264" max="264" width="10.00390625" style="0" customWidth="1"/>
    <col min="265" max="265" width="9.00390625" style="0" customWidth="1"/>
    <col min="266" max="266" width="7.7109375" style="0" customWidth="1"/>
    <col min="267" max="267" width="9.00390625" style="0" customWidth="1"/>
    <col min="268" max="268" width="11.57421875" style="0" customWidth="1"/>
    <col min="269" max="269" width="11.421875" style="0" customWidth="1"/>
    <col min="270" max="512" width="9.140625" style="0" customWidth="1"/>
    <col min="513" max="513" width="6.421875" style="0" customWidth="1"/>
    <col min="514" max="514" width="5.00390625" style="0" customWidth="1"/>
    <col min="515" max="515" width="11.421875" style="0" customWidth="1"/>
    <col min="516" max="516" width="4.28125" style="0" customWidth="1"/>
    <col min="517" max="517" width="62.7109375" style="0" customWidth="1"/>
    <col min="518" max="518" width="10.28125" style="0" customWidth="1"/>
    <col min="519" max="519" width="11.421875" style="0" customWidth="1"/>
    <col min="520" max="520" width="10.00390625" style="0" customWidth="1"/>
    <col min="521" max="521" width="9.00390625" style="0" customWidth="1"/>
    <col min="522" max="522" width="7.7109375" style="0" customWidth="1"/>
    <col min="523" max="523" width="9.00390625" style="0" customWidth="1"/>
    <col min="524" max="524" width="11.57421875" style="0" customWidth="1"/>
    <col min="525" max="525" width="11.421875" style="0" customWidth="1"/>
    <col min="526" max="768" width="9.140625" style="0" customWidth="1"/>
    <col min="769" max="769" width="6.421875" style="0" customWidth="1"/>
    <col min="770" max="770" width="5.00390625" style="0" customWidth="1"/>
    <col min="771" max="771" width="11.421875" style="0" customWidth="1"/>
    <col min="772" max="772" width="4.28125" style="0" customWidth="1"/>
    <col min="773" max="773" width="62.7109375" style="0" customWidth="1"/>
    <col min="774" max="774" width="10.28125" style="0" customWidth="1"/>
    <col min="775" max="775" width="11.421875" style="0" customWidth="1"/>
    <col min="776" max="776" width="10.00390625" style="0" customWidth="1"/>
    <col min="777" max="777" width="9.00390625" style="0" customWidth="1"/>
    <col min="778" max="778" width="7.7109375" style="0" customWidth="1"/>
    <col min="779" max="779" width="9.00390625" style="0" customWidth="1"/>
    <col min="780" max="780" width="11.57421875" style="0" customWidth="1"/>
    <col min="781" max="781" width="11.421875" style="0" customWidth="1"/>
    <col min="782" max="1024" width="9.140625" style="0" customWidth="1"/>
    <col min="1025" max="1025" width="6.421875" style="0" customWidth="1"/>
    <col min="1026" max="1026" width="5.00390625" style="0" customWidth="1"/>
    <col min="1027" max="1027" width="11.421875" style="0" customWidth="1"/>
    <col min="1028" max="1028" width="4.28125" style="0" customWidth="1"/>
    <col min="1029" max="1029" width="62.7109375" style="0" customWidth="1"/>
    <col min="1030" max="1030" width="10.28125" style="0" customWidth="1"/>
    <col min="1031" max="1031" width="11.421875" style="0" customWidth="1"/>
    <col min="1032" max="1032" width="10.00390625" style="0" customWidth="1"/>
    <col min="1033" max="1033" width="9.00390625" style="0" customWidth="1"/>
    <col min="1034" max="1034" width="7.7109375" style="0" customWidth="1"/>
    <col min="1035" max="1035" width="9.00390625" style="0" customWidth="1"/>
    <col min="1036" max="1036" width="11.57421875" style="0" customWidth="1"/>
    <col min="1037" max="1037" width="11.421875" style="0" customWidth="1"/>
    <col min="1038" max="1280" width="9.140625" style="0" customWidth="1"/>
    <col min="1281" max="1281" width="6.421875" style="0" customWidth="1"/>
    <col min="1282" max="1282" width="5.00390625" style="0" customWidth="1"/>
    <col min="1283" max="1283" width="11.421875" style="0" customWidth="1"/>
    <col min="1284" max="1284" width="4.28125" style="0" customWidth="1"/>
    <col min="1285" max="1285" width="62.7109375" style="0" customWidth="1"/>
    <col min="1286" max="1286" width="10.28125" style="0" customWidth="1"/>
    <col min="1287" max="1287" width="11.421875" style="0" customWidth="1"/>
    <col min="1288" max="1288" width="10.00390625" style="0" customWidth="1"/>
    <col min="1289" max="1289" width="9.00390625" style="0" customWidth="1"/>
    <col min="1290" max="1290" width="7.7109375" style="0" customWidth="1"/>
    <col min="1291" max="1291" width="9.00390625" style="0" customWidth="1"/>
    <col min="1292" max="1292" width="11.57421875" style="0" customWidth="1"/>
    <col min="1293" max="1293" width="11.421875" style="0" customWidth="1"/>
    <col min="1294" max="1536" width="9.140625" style="0" customWidth="1"/>
    <col min="1537" max="1537" width="6.421875" style="0" customWidth="1"/>
    <col min="1538" max="1538" width="5.00390625" style="0" customWidth="1"/>
    <col min="1539" max="1539" width="11.421875" style="0" customWidth="1"/>
    <col min="1540" max="1540" width="4.28125" style="0" customWidth="1"/>
    <col min="1541" max="1541" width="62.7109375" style="0" customWidth="1"/>
    <col min="1542" max="1542" width="10.28125" style="0" customWidth="1"/>
    <col min="1543" max="1543" width="11.421875" style="0" customWidth="1"/>
    <col min="1544" max="1544" width="10.00390625" style="0" customWidth="1"/>
    <col min="1545" max="1545" width="9.00390625" style="0" customWidth="1"/>
    <col min="1546" max="1546" width="7.7109375" style="0" customWidth="1"/>
    <col min="1547" max="1547" width="9.00390625" style="0" customWidth="1"/>
    <col min="1548" max="1548" width="11.57421875" style="0" customWidth="1"/>
    <col min="1549" max="1549" width="11.421875" style="0" customWidth="1"/>
    <col min="1550" max="1792" width="9.140625" style="0" customWidth="1"/>
    <col min="1793" max="1793" width="6.421875" style="0" customWidth="1"/>
    <col min="1794" max="1794" width="5.00390625" style="0" customWidth="1"/>
    <col min="1795" max="1795" width="11.421875" style="0" customWidth="1"/>
    <col min="1796" max="1796" width="4.28125" style="0" customWidth="1"/>
    <col min="1797" max="1797" width="62.7109375" style="0" customWidth="1"/>
    <col min="1798" max="1798" width="10.28125" style="0" customWidth="1"/>
    <col min="1799" max="1799" width="11.421875" style="0" customWidth="1"/>
    <col min="1800" max="1800" width="10.00390625" style="0" customWidth="1"/>
    <col min="1801" max="1801" width="9.00390625" style="0" customWidth="1"/>
    <col min="1802" max="1802" width="7.7109375" style="0" customWidth="1"/>
    <col min="1803" max="1803" width="9.00390625" style="0" customWidth="1"/>
    <col min="1804" max="1804" width="11.57421875" style="0" customWidth="1"/>
    <col min="1805" max="1805" width="11.421875" style="0" customWidth="1"/>
    <col min="1806" max="2048" width="9.140625" style="0" customWidth="1"/>
    <col min="2049" max="2049" width="6.421875" style="0" customWidth="1"/>
    <col min="2050" max="2050" width="5.00390625" style="0" customWidth="1"/>
    <col min="2051" max="2051" width="11.421875" style="0" customWidth="1"/>
    <col min="2052" max="2052" width="4.28125" style="0" customWidth="1"/>
    <col min="2053" max="2053" width="62.7109375" style="0" customWidth="1"/>
    <col min="2054" max="2054" width="10.28125" style="0" customWidth="1"/>
    <col min="2055" max="2055" width="11.421875" style="0" customWidth="1"/>
    <col min="2056" max="2056" width="10.00390625" style="0" customWidth="1"/>
    <col min="2057" max="2057" width="9.00390625" style="0" customWidth="1"/>
    <col min="2058" max="2058" width="7.7109375" style="0" customWidth="1"/>
    <col min="2059" max="2059" width="9.00390625" style="0" customWidth="1"/>
    <col min="2060" max="2060" width="11.57421875" style="0" customWidth="1"/>
    <col min="2061" max="2061" width="11.421875" style="0" customWidth="1"/>
    <col min="2062" max="2304" width="9.140625" style="0" customWidth="1"/>
    <col min="2305" max="2305" width="6.421875" style="0" customWidth="1"/>
    <col min="2306" max="2306" width="5.00390625" style="0" customWidth="1"/>
    <col min="2307" max="2307" width="11.421875" style="0" customWidth="1"/>
    <col min="2308" max="2308" width="4.28125" style="0" customWidth="1"/>
    <col min="2309" max="2309" width="62.7109375" style="0" customWidth="1"/>
    <col min="2310" max="2310" width="10.28125" style="0" customWidth="1"/>
    <col min="2311" max="2311" width="11.421875" style="0" customWidth="1"/>
    <col min="2312" max="2312" width="10.00390625" style="0" customWidth="1"/>
    <col min="2313" max="2313" width="9.00390625" style="0" customWidth="1"/>
    <col min="2314" max="2314" width="7.7109375" style="0" customWidth="1"/>
    <col min="2315" max="2315" width="9.00390625" style="0" customWidth="1"/>
    <col min="2316" max="2316" width="11.57421875" style="0" customWidth="1"/>
    <col min="2317" max="2317" width="11.421875" style="0" customWidth="1"/>
    <col min="2318" max="2560" width="9.140625" style="0" customWidth="1"/>
    <col min="2561" max="2561" width="6.421875" style="0" customWidth="1"/>
    <col min="2562" max="2562" width="5.00390625" style="0" customWidth="1"/>
    <col min="2563" max="2563" width="11.421875" style="0" customWidth="1"/>
    <col min="2564" max="2564" width="4.28125" style="0" customWidth="1"/>
    <col min="2565" max="2565" width="62.7109375" style="0" customWidth="1"/>
    <col min="2566" max="2566" width="10.28125" style="0" customWidth="1"/>
    <col min="2567" max="2567" width="11.421875" style="0" customWidth="1"/>
    <col min="2568" max="2568" width="10.00390625" style="0" customWidth="1"/>
    <col min="2569" max="2569" width="9.00390625" style="0" customWidth="1"/>
    <col min="2570" max="2570" width="7.7109375" style="0" customWidth="1"/>
    <col min="2571" max="2571" width="9.00390625" style="0" customWidth="1"/>
    <col min="2572" max="2572" width="11.57421875" style="0" customWidth="1"/>
    <col min="2573" max="2573" width="11.421875" style="0" customWidth="1"/>
    <col min="2574" max="2816" width="9.140625" style="0" customWidth="1"/>
    <col min="2817" max="2817" width="6.421875" style="0" customWidth="1"/>
    <col min="2818" max="2818" width="5.00390625" style="0" customWidth="1"/>
    <col min="2819" max="2819" width="11.421875" style="0" customWidth="1"/>
    <col min="2820" max="2820" width="4.28125" style="0" customWidth="1"/>
    <col min="2821" max="2821" width="62.7109375" style="0" customWidth="1"/>
    <col min="2822" max="2822" width="10.28125" style="0" customWidth="1"/>
    <col min="2823" max="2823" width="11.421875" style="0" customWidth="1"/>
    <col min="2824" max="2824" width="10.00390625" style="0" customWidth="1"/>
    <col min="2825" max="2825" width="9.00390625" style="0" customWidth="1"/>
    <col min="2826" max="2826" width="7.7109375" style="0" customWidth="1"/>
    <col min="2827" max="2827" width="9.00390625" style="0" customWidth="1"/>
    <col min="2828" max="2828" width="11.57421875" style="0" customWidth="1"/>
    <col min="2829" max="2829" width="11.421875" style="0" customWidth="1"/>
    <col min="2830" max="3072" width="9.140625" style="0" customWidth="1"/>
    <col min="3073" max="3073" width="6.421875" style="0" customWidth="1"/>
    <col min="3074" max="3074" width="5.00390625" style="0" customWidth="1"/>
    <col min="3075" max="3075" width="11.421875" style="0" customWidth="1"/>
    <col min="3076" max="3076" width="4.28125" style="0" customWidth="1"/>
    <col min="3077" max="3077" width="62.7109375" style="0" customWidth="1"/>
    <col min="3078" max="3078" width="10.28125" style="0" customWidth="1"/>
    <col min="3079" max="3079" width="11.421875" style="0" customWidth="1"/>
    <col min="3080" max="3080" width="10.00390625" style="0" customWidth="1"/>
    <col min="3081" max="3081" width="9.00390625" style="0" customWidth="1"/>
    <col min="3082" max="3082" width="7.7109375" style="0" customWidth="1"/>
    <col min="3083" max="3083" width="9.00390625" style="0" customWidth="1"/>
    <col min="3084" max="3084" width="11.57421875" style="0" customWidth="1"/>
    <col min="3085" max="3085" width="11.421875" style="0" customWidth="1"/>
    <col min="3086" max="3328" width="9.140625" style="0" customWidth="1"/>
    <col min="3329" max="3329" width="6.421875" style="0" customWidth="1"/>
    <col min="3330" max="3330" width="5.00390625" style="0" customWidth="1"/>
    <col min="3331" max="3331" width="11.421875" style="0" customWidth="1"/>
    <col min="3332" max="3332" width="4.28125" style="0" customWidth="1"/>
    <col min="3333" max="3333" width="62.7109375" style="0" customWidth="1"/>
    <col min="3334" max="3334" width="10.28125" style="0" customWidth="1"/>
    <col min="3335" max="3335" width="11.421875" style="0" customWidth="1"/>
    <col min="3336" max="3336" width="10.00390625" style="0" customWidth="1"/>
    <col min="3337" max="3337" width="9.00390625" style="0" customWidth="1"/>
    <col min="3338" max="3338" width="7.7109375" style="0" customWidth="1"/>
    <col min="3339" max="3339" width="9.00390625" style="0" customWidth="1"/>
    <col min="3340" max="3340" width="11.57421875" style="0" customWidth="1"/>
    <col min="3341" max="3341" width="11.421875" style="0" customWidth="1"/>
    <col min="3342" max="3584" width="9.140625" style="0" customWidth="1"/>
    <col min="3585" max="3585" width="6.421875" style="0" customWidth="1"/>
    <col min="3586" max="3586" width="5.00390625" style="0" customWidth="1"/>
    <col min="3587" max="3587" width="11.421875" style="0" customWidth="1"/>
    <col min="3588" max="3588" width="4.28125" style="0" customWidth="1"/>
    <col min="3589" max="3589" width="62.7109375" style="0" customWidth="1"/>
    <col min="3590" max="3590" width="10.28125" style="0" customWidth="1"/>
    <col min="3591" max="3591" width="11.421875" style="0" customWidth="1"/>
    <col min="3592" max="3592" width="10.00390625" style="0" customWidth="1"/>
    <col min="3593" max="3593" width="9.00390625" style="0" customWidth="1"/>
    <col min="3594" max="3594" width="7.7109375" style="0" customWidth="1"/>
    <col min="3595" max="3595" width="9.00390625" style="0" customWidth="1"/>
    <col min="3596" max="3596" width="11.57421875" style="0" customWidth="1"/>
    <col min="3597" max="3597" width="11.421875" style="0" customWidth="1"/>
    <col min="3598" max="3840" width="9.140625" style="0" customWidth="1"/>
    <col min="3841" max="3841" width="6.421875" style="0" customWidth="1"/>
    <col min="3842" max="3842" width="5.00390625" style="0" customWidth="1"/>
    <col min="3843" max="3843" width="11.421875" style="0" customWidth="1"/>
    <col min="3844" max="3844" width="4.28125" style="0" customWidth="1"/>
    <col min="3845" max="3845" width="62.7109375" style="0" customWidth="1"/>
    <col min="3846" max="3846" width="10.28125" style="0" customWidth="1"/>
    <col min="3847" max="3847" width="11.421875" style="0" customWidth="1"/>
    <col min="3848" max="3848" width="10.00390625" style="0" customWidth="1"/>
    <col min="3849" max="3849" width="9.00390625" style="0" customWidth="1"/>
    <col min="3850" max="3850" width="7.7109375" style="0" customWidth="1"/>
    <col min="3851" max="3851" width="9.00390625" style="0" customWidth="1"/>
    <col min="3852" max="3852" width="11.57421875" style="0" customWidth="1"/>
    <col min="3853" max="3853" width="11.421875" style="0" customWidth="1"/>
    <col min="3854" max="4096" width="9.140625" style="0" customWidth="1"/>
    <col min="4097" max="4097" width="6.421875" style="0" customWidth="1"/>
    <col min="4098" max="4098" width="5.00390625" style="0" customWidth="1"/>
    <col min="4099" max="4099" width="11.421875" style="0" customWidth="1"/>
    <col min="4100" max="4100" width="4.28125" style="0" customWidth="1"/>
    <col min="4101" max="4101" width="62.7109375" style="0" customWidth="1"/>
    <col min="4102" max="4102" width="10.28125" style="0" customWidth="1"/>
    <col min="4103" max="4103" width="11.421875" style="0" customWidth="1"/>
    <col min="4104" max="4104" width="10.00390625" style="0" customWidth="1"/>
    <col min="4105" max="4105" width="9.00390625" style="0" customWidth="1"/>
    <col min="4106" max="4106" width="7.7109375" style="0" customWidth="1"/>
    <col min="4107" max="4107" width="9.00390625" style="0" customWidth="1"/>
    <col min="4108" max="4108" width="11.57421875" style="0" customWidth="1"/>
    <col min="4109" max="4109" width="11.421875" style="0" customWidth="1"/>
    <col min="4110" max="4352" width="9.140625" style="0" customWidth="1"/>
    <col min="4353" max="4353" width="6.421875" style="0" customWidth="1"/>
    <col min="4354" max="4354" width="5.00390625" style="0" customWidth="1"/>
    <col min="4355" max="4355" width="11.421875" style="0" customWidth="1"/>
    <col min="4356" max="4356" width="4.28125" style="0" customWidth="1"/>
    <col min="4357" max="4357" width="62.7109375" style="0" customWidth="1"/>
    <col min="4358" max="4358" width="10.28125" style="0" customWidth="1"/>
    <col min="4359" max="4359" width="11.421875" style="0" customWidth="1"/>
    <col min="4360" max="4360" width="10.00390625" style="0" customWidth="1"/>
    <col min="4361" max="4361" width="9.00390625" style="0" customWidth="1"/>
    <col min="4362" max="4362" width="7.7109375" style="0" customWidth="1"/>
    <col min="4363" max="4363" width="9.00390625" style="0" customWidth="1"/>
    <col min="4364" max="4364" width="11.57421875" style="0" customWidth="1"/>
    <col min="4365" max="4365" width="11.421875" style="0" customWidth="1"/>
    <col min="4366" max="4608" width="9.140625" style="0" customWidth="1"/>
    <col min="4609" max="4609" width="6.421875" style="0" customWidth="1"/>
    <col min="4610" max="4610" width="5.00390625" style="0" customWidth="1"/>
    <col min="4611" max="4611" width="11.421875" style="0" customWidth="1"/>
    <col min="4612" max="4612" width="4.28125" style="0" customWidth="1"/>
    <col min="4613" max="4613" width="62.7109375" style="0" customWidth="1"/>
    <col min="4614" max="4614" width="10.28125" style="0" customWidth="1"/>
    <col min="4615" max="4615" width="11.421875" style="0" customWidth="1"/>
    <col min="4616" max="4616" width="10.00390625" style="0" customWidth="1"/>
    <col min="4617" max="4617" width="9.00390625" style="0" customWidth="1"/>
    <col min="4618" max="4618" width="7.7109375" style="0" customWidth="1"/>
    <col min="4619" max="4619" width="9.00390625" style="0" customWidth="1"/>
    <col min="4620" max="4620" width="11.57421875" style="0" customWidth="1"/>
    <col min="4621" max="4621" width="11.421875" style="0" customWidth="1"/>
    <col min="4622" max="4864" width="9.140625" style="0" customWidth="1"/>
    <col min="4865" max="4865" width="6.421875" style="0" customWidth="1"/>
    <col min="4866" max="4866" width="5.00390625" style="0" customWidth="1"/>
    <col min="4867" max="4867" width="11.421875" style="0" customWidth="1"/>
    <col min="4868" max="4868" width="4.28125" style="0" customWidth="1"/>
    <col min="4869" max="4869" width="62.7109375" style="0" customWidth="1"/>
    <col min="4870" max="4870" width="10.28125" style="0" customWidth="1"/>
    <col min="4871" max="4871" width="11.421875" style="0" customWidth="1"/>
    <col min="4872" max="4872" width="10.00390625" style="0" customWidth="1"/>
    <col min="4873" max="4873" width="9.00390625" style="0" customWidth="1"/>
    <col min="4874" max="4874" width="7.7109375" style="0" customWidth="1"/>
    <col min="4875" max="4875" width="9.00390625" style="0" customWidth="1"/>
    <col min="4876" max="4876" width="11.57421875" style="0" customWidth="1"/>
    <col min="4877" max="4877" width="11.421875" style="0" customWidth="1"/>
    <col min="4878" max="5120" width="9.140625" style="0" customWidth="1"/>
    <col min="5121" max="5121" width="6.421875" style="0" customWidth="1"/>
    <col min="5122" max="5122" width="5.00390625" style="0" customWidth="1"/>
    <col min="5123" max="5123" width="11.421875" style="0" customWidth="1"/>
    <col min="5124" max="5124" width="4.28125" style="0" customWidth="1"/>
    <col min="5125" max="5125" width="62.7109375" style="0" customWidth="1"/>
    <col min="5126" max="5126" width="10.28125" style="0" customWidth="1"/>
    <col min="5127" max="5127" width="11.421875" style="0" customWidth="1"/>
    <col min="5128" max="5128" width="10.00390625" style="0" customWidth="1"/>
    <col min="5129" max="5129" width="9.00390625" style="0" customWidth="1"/>
    <col min="5130" max="5130" width="7.7109375" style="0" customWidth="1"/>
    <col min="5131" max="5131" width="9.00390625" style="0" customWidth="1"/>
    <col min="5132" max="5132" width="11.57421875" style="0" customWidth="1"/>
    <col min="5133" max="5133" width="11.421875" style="0" customWidth="1"/>
    <col min="5134" max="5376" width="9.140625" style="0" customWidth="1"/>
    <col min="5377" max="5377" width="6.421875" style="0" customWidth="1"/>
    <col min="5378" max="5378" width="5.00390625" style="0" customWidth="1"/>
    <col min="5379" max="5379" width="11.421875" style="0" customWidth="1"/>
    <col min="5380" max="5380" width="4.28125" style="0" customWidth="1"/>
    <col min="5381" max="5381" width="62.7109375" style="0" customWidth="1"/>
    <col min="5382" max="5382" width="10.28125" style="0" customWidth="1"/>
    <col min="5383" max="5383" width="11.421875" style="0" customWidth="1"/>
    <col min="5384" max="5384" width="10.00390625" style="0" customWidth="1"/>
    <col min="5385" max="5385" width="9.00390625" style="0" customWidth="1"/>
    <col min="5386" max="5386" width="7.7109375" style="0" customWidth="1"/>
    <col min="5387" max="5387" width="9.00390625" style="0" customWidth="1"/>
    <col min="5388" max="5388" width="11.57421875" style="0" customWidth="1"/>
    <col min="5389" max="5389" width="11.421875" style="0" customWidth="1"/>
    <col min="5390" max="5632" width="9.140625" style="0" customWidth="1"/>
    <col min="5633" max="5633" width="6.421875" style="0" customWidth="1"/>
    <col min="5634" max="5634" width="5.00390625" style="0" customWidth="1"/>
    <col min="5635" max="5635" width="11.421875" style="0" customWidth="1"/>
    <col min="5636" max="5636" width="4.28125" style="0" customWidth="1"/>
    <col min="5637" max="5637" width="62.7109375" style="0" customWidth="1"/>
    <col min="5638" max="5638" width="10.28125" style="0" customWidth="1"/>
    <col min="5639" max="5639" width="11.421875" style="0" customWidth="1"/>
    <col min="5640" max="5640" width="10.00390625" style="0" customWidth="1"/>
    <col min="5641" max="5641" width="9.00390625" style="0" customWidth="1"/>
    <col min="5642" max="5642" width="7.7109375" style="0" customWidth="1"/>
    <col min="5643" max="5643" width="9.00390625" style="0" customWidth="1"/>
    <col min="5644" max="5644" width="11.57421875" style="0" customWidth="1"/>
    <col min="5645" max="5645" width="11.421875" style="0" customWidth="1"/>
    <col min="5646" max="5888" width="9.140625" style="0" customWidth="1"/>
    <col min="5889" max="5889" width="6.421875" style="0" customWidth="1"/>
    <col min="5890" max="5890" width="5.00390625" style="0" customWidth="1"/>
    <col min="5891" max="5891" width="11.421875" style="0" customWidth="1"/>
    <col min="5892" max="5892" width="4.28125" style="0" customWidth="1"/>
    <col min="5893" max="5893" width="62.7109375" style="0" customWidth="1"/>
    <col min="5894" max="5894" width="10.28125" style="0" customWidth="1"/>
    <col min="5895" max="5895" width="11.421875" style="0" customWidth="1"/>
    <col min="5896" max="5896" width="10.00390625" style="0" customWidth="1"/>
    <col min="5897" max="5897" width="9.00390625" style="0" customWidth="1"/>
    <col min="5898" max="5898" width="7.7109375" style="0" customWidth="1"/>
    <col min="5899" max="5899" width="9.00390625" style="0" customWidth="1"/>
    <col min="5900" max="5900" width="11.57421875" style="0" customWidth="1"/>
    <col min="5901" max="5901" width="11.421875" style="0" customWidth="1"/>
    <col min="5902" max="6144" width="9.140625" style="0" customWidth="1"/>
    <col min="6145" max="6145" width="6.421875" style="0" customWidth="1"/>
    <col min="6146" max="6146" width="5.00390625" style="0" customWidth="1"/>
    <col min="6147" max="6147" width="11.421875" style="0" customWidth="1"/>
    <col min="6148" max="6148" width="4.28125" style="0" customWidth="1"/>
    <col min="6149" max="6149" width="62.7109375" style="0" customWidth="1"/>
    <col min="6150" max="6150" width="10.28125" style="0" customWidth="1"/>
    <col min="6151" max="6151" width="11.421875" style="0" customWidth="1"/>
    <col min="6152" max="6152" width="10.00390625" style="0" customWidth="1"/>
    <col min="6153" max="6153" width="9.00390625" style="0" customWidth="1"/>
    <col min="6154" max="6154" width="7.7109375" style="0" customWidth="1"/>
    <col min="6155" max="6155" width="9.00390625" style="0" customWidth="1"/>
    <col min="6156" max="6156" width="11.57421875" style="0" customWidth="1"/>
    <col min="6157" max="6157" width="11.421875" style="0" customWidth="1"/>
    <col min="6158" max="6400" width="9.140625" style="0" customWidth="1"/>
    <col min="6401" max="6401" width="6.421875" style="0" customWidth="1"/>
    <col min="6402" max="6402" width="5.00390625" style="0" customWidth="1"/>
    <col min="6403" max="6403" width="11.421875" style="0" customWidth="1"/>
    <col min="6404" max="6404" width="4.28125" style="0" customWidth="1"/>
    <col min="6405" max="6405" width="62.7109375" style="0" customWidth="1"/>
    <col min="6406" max="6406" width="10.28125" style="0" customWidth="1"/>
    <col min="6407" max="6407" width="11.421875" style="0" customWidth="1"/>
    <col min="6408" max="6408" width="10.00390625" style="0" customWidth="1"/>
    <col min="6409" max="6409" width="9.00390625" style="0" customWidth="1"/>
    <col min="6410" max="6410" width="7.7109375" style="0" customWidth="1"/>
    <col min="6411" max="6411" width="9.00390625" style="0" customWidth="1"/>
    <col min="6412" max="6412" width="11.57421875" style="0" customWidth="1"/>
    <col min="6413" max="6413" width="11.421875" style="0" customWidth="1"/>
    <col min="6414" max="6656" width="9.140625" style="0" customWidth="1"/>
    <col min="6657" max="6657" width="6.421875" style="0" customWidth="1"/>
    <col min="6658" max="6658" width="5.00390625" style="0" customWidth="1"/>
    <col min="6659" max="6659" width="11.421875" style="0" customWidth="1"/>
    <col min="6660" max="6660" width="4.28125" style="0" customWidth="1"/>
    <col min="6661" max="6661" width="62.7109375" style="0" customWidth="1"/>
    <col min="6662" max="6662" width="10.28125" style="0" customWidth="1"/>
    <col min="6663" max="6663" width="11.421875" style="0" customWidth="1"/>
    <col min="6664" max="6664" width="10.00390625" style="0" customWidth="1"/>
    <col min="6665" max="6665" width="9.00390625" style="0" customWidth="1"/>
    <col min="6666" max="6666" width="7.7109375" style="0" customWidth="1"/>
    <col min="6667" max="6667" width="9.00390625" style="0" customWidth="1"/>
    <col min="6668" max="6668" width="11.57421875" style="0" customWidth="1"/>
    <col min="6669" max="6669" width="11.421875" style="0" customWidth="1"/>
    <col min="6670" max="6912" width="9.140625" style="0" customWidth="1"/>
    <col min="6913" max="6913" width="6.421875" style="0" customWidth="1"/>
    <col min="6914" max="6914" width="5.00390625" style="0" customWidth="1"/>
    <col min="6915" max="6915" width="11.421875" style="0" customWidth="1"/>
    <col min="6916" max="6916" width="4.28125" style="0" customWidth="1"/>
    <col min="6917" max="6917" width="62.7109375" style="0" customWidth="1"/>
    <col min="6918" max="6918" width="10.28125" style="0" customWidth="1"/>
    <col min="6919" max="6919" width="11.421875" style="0" customWidth="1"/>
    <col min="6920" max="6920" width="10.00390625" style="0" customWidth="1"/>
    <col min="6921" max="6921" width="9.00390625" style="0" customWidth="1"/>
    <col min="6922" max="6922" width="7.7109375" style="0" customWidth="1"/>
    <col min="6923" max="6923" width="9.00390625" style="0" customWidth="1"/>
    <col min="6924" max="6924" width="11.57421875" style="0" customWidth="1"/>
    <col min="6925" max="6925" width="11.421875" style="0" customWidth="1"/>
    <col min="6926" max="7168" width="9.140625" style="0" customWidth="1"/>
    <col min="7169" max="7169" width="6.421875" style="0" customWidth="1"/>
    <col min="7170" max="7170" width="5.00390625" style="0" customWidth="1"/>
    <col min="7171" max="7171" width="11.421875" style="0" customWidth="1"/>
    <col min="7172" max="7172" width="4.28125" style="0" customWidth="1"/>
    <col min="7173" max="7173" width="62.7109375" style="0" customWidth="1"/>
    <col min="7174" max="7174" width="10.28125" style="0" customWidth="1"/>
    <col min="7175" max="7175" width="11.421875" style="0" customWidth="1"/>
    <col min="7176" max="7176" width="10.00390625" style="0" customWidth="1"/>
    <col min="7177" max="7177" width="9.00390625" style="0" customWidth="1"/>
    <col min="7178" max="7178" width="7.7109375" style="0" customWidth="1"/>
    <col min="7179" max="7179" width="9.00390625" style="0" customWidth="1"/>
    <col min="7180" max="7180" width="11.57421875" style="0" customWidth="1"/>
    <col min="7181" max="7181" width="11.421875" style="0" customWidth="1"/>
    <col min="7182" max="7424" width="9.140625" style="0" customWidth="1"/>
    <col min="7425" max="7425" width="6.421875" style="0" customWidth="1"/>
    <col min="7426" max="7426" width="5.00390625" style="0" customWidth="1"/>
    <col min="7427" max="7427" width="11.421875" style="0" customWidth="1"/>
    <col min="7428" max="7428" width="4.28125" style="0" customWidth="1"/>
    <col min="7429" max="7429" width="62.7109375" style="0" customWidth="1"/>
    <col min="7430" max="7430" width="10.28125" style="0" customWidth="1"/>
    <col min="7431" max="7431" width="11.421875" style="0" customWidth="1"/>
    <col min="7432" max="7432" width="10.00390625" style="0" customWidth="1"/>
    <col min="7433" max="7433" width="9.00390625" style="0" customWidth="1"/>
    <col min="7434" max="7434" width="7.7109375" style="0" customWidth="1"/>
    <col min="7435" max="7435" width="9.00390625" style="0" customWidth="1"/>
    <col min="7436" max="7436" width="11.57421875" style="0" customWidth="1"/>
    <col min="7437" max="7437" width="11.421875" style="0" customWidth="1"/>
    <col min="7438" max="7680" width="9.140625" style="0" customWidth="1"/>
    <col min="7681" max="7681" width="6.421875" style="0" customWidth="1"/>
    <col min="7682" max="7682" width="5.00390625" style="0" customWidth="1"/>
    <col min="7683" max="7683" width="11.421875" style="0" customWidth="1"/>
    <col min="7684" max="7684" width="4.28125" style="0" customWidth="1"/>
    <col min="7685" max="7685" width="62.7109375" style="0" customWidth="1"/>
    <col min="7686" max="7686" width="10.28125" style="0" customWidth="1"/>
    <col min="7687" max="7687" width="11.421875" style="0" customWidth="1"/>
    <col min="7688" max="7688" width="10.00390625" style="0" customWidth="1"/>
    <col min="7689" max="7689" width="9.00390625" style="0" customWidth="1"/>
    <col min="7690" max="7690" width="7.7109375" style="0" customWidth="1"/>
    <col min="7691" max="7691" width="9.00390625" style="0" customWidth="1"/>
    <col min="7692" max="7692" width="11.57421875" style="0" customWidth="1"/>
    <col min="7693" max="7693" width="11.421875" style="0" customWidth="1"/>
    <col min="7694" max="7936" width="9.140625" style="0" customWidth="1"/>
    <col min="7937" max="7937" width="6.421875" style="0" customWidth="1"/>
    <col min="7938" max="7938" width="5.00390625" style="0" customWidth="1"/>
    <col min="7939" max="7939" width="11.421875" style="0" customWidth="1"/>
    <col min="7940" max="7940" width="4.28125" style="0" customWidth="1"/>
    <col min="7941" max="7941" width="62.7109375" style="0" customWidth="1"/>
    <col min="7942" max="7942" width="10.28125" style="0" customWidth="1"/>
    <col min="7943" max="7943" width="11.421875" style="0" customWidth="1"/>
    <col min="7944" max="7944" width="10.00390625" style="0" customWidth="1"/>
    <col min="7945" max="7945" width="9.00390625" style="0" customWidth="1"/>
    <col min="7946" max="7946" width="7.7109375" style="0" customWidth="1"/>
    <col min="7947" max="7947" width="9.00390625" style="0" customWidth="1"/>
    <col min="7948" max="7948" width="11.57421875" style="0" customWidth="1"/>
    <col min="7949" max="7949" width="11.421875" style="0" customWidth="1"/>
    <col min="7950" max="8192" width="9.140625" style="0" customWidth="1"/>
    <col min="8193" max="8193" width="6.421875" style="0" customWidth="1"/>
    <col min="8194" max="8194" width="5.00390625" style="0" customWidth="1"/>
    <col min="8195" max="8195" width="11.421875" style="0" customWidth="1"/>
    <col min="8196" max="8196" width="4.28125" style="0" customWidth="1"/>
    <col min="8197" max="8197" width="62.7109375" style="0" customWidth="1"/>
    <col min="8198" max="8198" width="10.28125" style="0" customWidth="1"/>
    <col min="8199" max="8199" width="11.421875" style="0" customWidth="1"/>
    <col min="8200" max="8200" width="10.00390625" style="0" customWidth="1"/>
    <col min="8201" max="8201" width="9.00390625" style="0" customWidth="1"/>
    <col min="8202" max="8202" width="7.7109375" style="0" customWidth="1"/>
    <col min="8203" max="8203" width="9.00390625" style="0" customWidth="1"/>
    <col min="8204" max="8204" width="11.57421875" style="0" customWidth="1"/>
    <col min="8205" max="8205" width="11.421875" style="0" customWidth="1"/>
    <col min="8206" max="8448" width="9.140625" style="0" customWidth="1"/>
    <col min="8449" max="8449" width="6.421875" style="0" customWidth="1"/>
    <col min="8450" max="8450" width="5.00390625" style="0" customWidth="1"/>
    <col min="8451" max="8451" width="11.421875" style="0" customWidth="1"/>
    <col min="8452" max="8452" width="4.28125" style="0" customWidth="1"/>
    <col min="8453" max="8453" width="62.7109375" style="0" customWidth="1"/>
    <col min="8454" max="8454" width="10.28125" style="0" customWidth="1"/>
    <col min="8455" max="8455" width="11.421875" style="0" customWidth="1"/>
    <col min="8456" max="8456" width="10.00390625" style="0" customWidth="1"/>
    <col min="8457" max="8457" width="9.00390625" style="0" customWidth="1"/>
    <col min="8458" max="8458" width="7.7109375" style="0" customWidth="1"/>
    <col min="8459" max="8459" width="9.00390625" style="0" customWidth="1"/>
    <col min="8460" max="8460" width="11.57421875" style="0" customWidth="1"/>
    <col min="8461" max="8461" width="11.421875" style="0" customWidth="1"/>
    <col min="8462" max="8704" width="9.140625" style="0" customWidth="1"/>
    <col min="8705" max="8705" width="6.421875" style="0" customWidth="1"/>
    <col min="8706" max="8706" width="5.00390625" style="0" customWidth="1"/>
    <col min="8707" max="8707" width="11.421875" style="0" customWidth="1"/>
    <col min="8708" max="8708" width="4.28125" style="0" customWidth="1"/>
    <col min="8709" max="8709" width="62.7109375" style="0" customWidth="1"/>
    <col min="8710" max="8710" width="10.28125" style="0" customWidth="1"/>
    <col min="8711" max="8711" width="11.421875" style="0" customWidth="1"/>
    <col min="8712" max="8712" width="10.00390625" style="0" customWidth="1"/>
    <col min="8713" max="8713" width="9.00390625" style="0" customWidth="1"/>
    <col min="8714" max="8714" width="7.7109375" style="0" customWidth="1"/>
    <col min="8715" max="8715" width="9.00390625" style="0" customWidth="1"/>
    <col min="8716" max="8716" width="11.57421875" style="0" customWidth="1"/>
    <col min="8717" max="8717" width="11.421875" style="0" customWidth="1"/>
    <col min="8718" max="8960" width="9.140625" style="0" customWidth="1"/>
    <col min="8961" max="8961" width="6.421875" style="0" customWidth="1"/>
    <col min="8962" max="8962" width="5.00390625" style="0" customWidth="1"/>
    <col min="8963" max="8963" width="11.421875" style="0" customWidth="1"/>
    <col min="8964" max="8964" width="4.28125" style="0" customWidth="1"/>
    <col min="8965" max="8965" width="62.7109375" style="0" customWidth="1"/>
    <col min="8966" max="8966" width="10.28125" style="0" customWidth="1"/>
    <col min="8967" max="8967" width="11.421875" style="0" customWidth="1"/>
    <col min="8968" max="8968" width="10.00390625" style="0" customWidth="1"/>
    <col min="8969" max="8969" width="9.00390625" style="0" customWidth="1"/>
    <col min="8970" max="8970" width="7.7109375" style="0" customWidth="1"/>
    <col min="8971" max="8971" width="9.00390625" style="0" customWidth="1"/>
    <col min="8972" max="8972" width="11.57421875" style="0" customWidth="1"/>
    <col min="8973" max="8973" width="11.421875" style="0" customWidth="1"/>
    <col min="8974" max="9216" width="9.140625" style="0" customWidth="1"/>
    <col min="9217" max="9217" width="6.421875" style="0" customWidth="1"/>
    <col min="9218" max="9218" width="5.00390625" style="0" customWidth="1"/>
    <col min="9219" max="9219" width="11.421875" style="0" customWidth="1"/>
    <col min="9220" max="9220" width="4.28125" style="0" customWidth="1"/>
    <col min="9221" max="9221" width="62.7109375" style="0" customWidth="1"/>
    <col min="9222" max="9222" width="10.28125" style="0" customWidth="1"/>
    <col min="9223" max="9223" width="11.421875" style="0" customWidth="1"/>
    <col min="9224" max="9224" width="10.00390625" style="0" customWidth="1"/>
    <col min="9225" max="9225" width="9.00390625" style="0" customWidth="1"/>
    <col min="9226" max="9226" width="7.7109375" style="0" customWidth="1"/>
    <col min="9227" max="9227" width="9.00390625" style="0" customWidth="1"/>
    <col min="9228" max="9228" width="11.57421875" style="0" customWidth="1"/>
    <col min="9229" max="9229" width="11.421875" style="0" customWidth="1"/>
    <col min="9230" max="9472" width="9.140625" style="0" customWidth="1"/>
    <col min="9473" max="9473" width="6.421875" style="0" customWidth="1"/>
    <col min="9474" max="9474" width="5.00390625" style="0" customWidth="1"/>
    <col min="9475" max="9475" width="11.421875" style="0" customWidth="1"/>
    <col min="9476" max="9476" width="4.28125" style="0" customWidth="1"/>
    <col min="9477" max="9477" width="62.7109375" style="0" customWidth="1"/>
    <col min="9478" max="9478" width="10.28125" style="0" customWidth="1"/>
    <col min="9479" max="9479" width="11.421875" style="0" customWidth="1"/>
    <col min="9480" max="9480" width="10.00390625" style="0" customWidth="1"/>
    <col min="9481" max="9481" width="9.00390625" style="0" customWidth="1"/>
    <col min="9482" max="9482" width="7.7109375" style="0" customWidth="1"/>
    <col min="9483" max="9483" width="9.00390625" style="0" customWidth="1"/>
    <col min="9484" max="9484" width="11.57421875" style="0" customWidth="1"/>
    <col min="9485" max="9485" width="11.421875" style="0" customWidth="1"/>
    <col min="9486" max="9728" width="9.140625" style="0" customWidth="1"/>
    <col min="9729" max="9729" width="6.421875" style="0" customWidth="1"/>
    <col min="9730" max="9730" width="5.00390625" style="0" customWidth="1"/>
    <col min="9731" max="9731" width="11.421875" style="0" customWidth="1"/>
    <col min="9732" max="9732" width="4.28125" style="0" customWidth="1"/>
    <col min="9733" max="9733" width="62.7109375" style="0" customWidth="1"/>
    <col min="9734" max="9734" width="10.28125" style="0" customWidth="1"/>
    <col min="9735" max="9735" width="11.421875" style="0" customWidth="1"/>
    <col min="9736" max="9736" width="10.00390625" style="0" customWidth="1"/>
    <col min="9737" max="9737" width="9.00390625" style="0" customWidth="1"/>
    <col min="9738" max="9738" width="7.7109375" style="0" customWidth="1"/>
    <col min="9739" max="9739" width="9.00390625" style="0" customWidth="1"/>
    <col min="9740" max="9740" width="11.57421875" style="0" customWidth="1"/>
    <col min="9741" max="9741" width="11.421875" style="0" customWidth="1"/>
    <col min="9742" max="9984" width="9.140625" style="0" customWidth="1"/>
    <col min="9985" max="9985" width="6.421875" style="0" customWidth="1"/>
    <col min="9986" max="9986" width="5.00390625" style="0" customWidth="1"/>
    <col min="9987" max="9987" width="11.421875" style="0" customWidth="1"/>
    <col min="9988" max="9988" width="4.28125" style="0" customWidth="1"/>
    <col min="9989" max="9989" width="62.7109375" style="0" customWidth="1"/>
    <col min="9990" max="9990" width="10.28125" style="0" customWidth="1"/>
    <col min="9991" max="9991" width="11.421875" style="0" customWidth="1"/>
    <col min="9992" max="9992" width="10.00390625" style="0" customWidth="1"/>
    <col min="9993" max="9993" width="9.00390625" style="0" customWidth="1"/>
    <col min="9994" max="9994" width="7.7109375" style="0" customWidth="1"/>
    <col min="9995" max="9995" width="9.00390625" style="0" customWidth="1"/>
    <col min="9996" max="9996" width="11.57421875" style="0" customWidth="1"/>
    <col min="9997" max="9997" width="11.421875" style="0" customWidth="1"/>
    <col min="9998" max="10240" width="9.140625" style="0" customWidth="1"/>
    <col min="10241" max="10241" width="6.421875" style="0" customWidth="1"/>
    <col min="10242" max="10242" width="5.00390625" style="0" customWidth="1"/>
    <col min="10243" max="10243" width="11.421875" style="0" customWidth="1"/>
    <col min="10244" max="10244" width="4.28125" style="0" customWidth="1"/>
    <col min="10245" max="10245" width="62.7109375" style="0" customWidth="1"/>
    <col min="10246" max="10246" width="10.28125" style="0" customWidth="1"/>
    <col min="10247" max="10247" width="11.421875" style="0" customWidth="1"/>
    <col min="10248" max="10248" width="10.00390625" style="0" customWidth="1"/>
    <col min="10249" max="10249" width="9.00390625" style="0" customWidth="1"/>
    <col min="10250" max="10250" width="7.7109375" style="0" customWidth="1"/>
    <col min="10251" max="10251" width="9.00390625" style="0" customWidth="1"/>
    <col min="10252" max="10252" width="11.57421875" style="0" customWidth="1"/>
    <col min="10253" max="10253" width="11.421875" style="0" customWidth="1"/>
    <col min="10254" max="10496" width="9.140625" style="0" customWidth="1"/>
    <col min="10497" max="10497" width="6.421875" style="0" customWidth="1"/>
    <col min="10498" max="10498" width="5.00390625" style="0" customWidth="1"/>
    <col min="10499" max="10499" width="11.421875" style="0" customWidth="1"/>
    <col min="10500" max="10500" width="4.28125" style="0" customWidth="1"/>
    <col min="10501" max="10501" width="62.7109375" style="0" customWidth="1"/>
    <col min="10502" max="10502" width="10.28125" style="0" customWidth="1"/>
    <col min="10503" max="10503" width="11.421875" style="0" customWidth="1"/>
    <col min="10504" max="10504" width="10.00390625" style="0" customWidth="1"/>
    <col min="10505" max="10505" width="9.00390625" style="0" customWidth="1"/>
    <col min="10506" max="10506" width="7.7109375" style="0" customWidth="1"/>
    <col min="10507" max="10507" width="9.00390625" style="0" customWidth="1"/>
    <col min="10508" max="10508" width="11.57421875" style="0" customWidth="1"/>
    <col min="10509" max="10509" width="11.421875" style="0" customWidth="1"/>
    <col min="10510" max="10752" width="9.140625" style="0" customWidth="1"/>
    <col min="10753" max="10753" width="6.421875" style="0" customWidth="1"/>
    <col min="10754" max="10754" width="5.00390625" style="0" customWidth="1"/>
    <col min="10755" max="10755" width="11.421875" style="0" customWidth="1"/>
    <col min="10756" max="10756" width="4.28125" style="0" customWidth="1"/>
    <col min="10757" max="10757" width="62.7109375" style="0" customWidth="1"/>
    <col min="10758" max="10758" width="10.28125" style="0" customWidth="1"/>
    <col min="10759" max="10759" width="11.421875" style="0" customWidth="1"/>
    <col min="10760" max="10760" width="10.00390625" style="0" customWidth="1"/>
    <col min="10761" max="10761" width="9.00390625" style="0" customWidth="1"/>
    <col min="10762" max="10762" width="7.7109375" style="0" customWidth="1"/>
    <col min="10763" max="10763" width="9.00390625" style="0" customWidth="1"/>
    <col min="10764" max="10764" width="11.57421875" style="0" customWidth="1"/>
    <col min="10765" max="10765" width="11.421875" style="0" customWidth="1"/>
    <col min="10766" max="11008" width="9.140625" style="0" customWidth="1"/>
    <col min="11009" max="11009" width="6.421875" style="0" customWidth="1"/>
    <col min="11010" max="11010" width="5.00390625" style="0" customWidth="1"/>
    <col min="11011" max="11011" width="11.421875" style="0" customWidth="1"/>
    <col min="11012" max="11012" width="4.28125" style="0" customWidth="1"/>
    <col min="11013" max="11013" width="62.7109375" style="0" customWidth="1"/>
    <col min="11014" max="11014" width="10.28125" style="0" customWidth="1"/>
    <col min="11015" max="11015" width="11.421875" style="0" customWidth="1"/>
    <col min="11016" max="11016" width="10.00390625" style="0" customWidth="1"/>
    <col min="11017" max="11017" width="9.00390625" style="0" customWidth="1"/>
    <col min="11018" max="11018" width="7.7109375" style="0" customWidth="1"/>
    <col min="11019" max="11019" width="9.00390625" style="0" customWidth="1"/>
    <col min="11020" max="11020" width="11.57421875" style="0" customWidth="1"/>
    <col min="11021" max="11021" width="11.421875" style="0" customWidth="1"/>
    <col min="11022" max="11264" width="9.140625" style="0" customWidth="1"/>
    <col min="11265" max="11265" width="6.421875" style="0" customWidth="1"/>
    <col min="11266" max="11266" width="5.00390625" style="0" customWidth="1"/>
    <col min="11267" max="11267" width="11.421875" style="0" customWidth="1"/>
    <col min="11268" max="11268" width="4.28125" style="0" customWidth="1"/>
    <col min="11269" max="11269" width="62.7109375" style="0" customWidth="1"/>
    <col min="11270" max="11270" width="10.28125" style="0" customWidth="1"/>
    <col min="11271" max="11271" width="11.421875" style="0" customWidth="1"/>
    <col min="11272" max="11272" width="10.00390625" style="0" customWidth="1"/>
    <col min="11273" max="11273" width="9.00390625" style="0" customWidth="1"/>
    <col min="11274" max="11274" width="7.7109375" style="0" customWidth="1"/>
    <col min="11275" max="11275" width="9.00390625" style="0" customWidth="1"/>
    <col min="11276" max="11276" width="11.57421875" style="0" customWidth="1"/>
    <col min="11277" max="11277" width="11.421875" style="0" customWidth="1"/>
    <col min="11278" max="11520" width="9.140625" style="0" customWidth="1"/>
    <col min="11521" max="11521" width="6.421875" style="0" customWidth="1"/>
    <col min="11522" max="11522" width="5.00390625" style="0" customWidth="1"/>
    <col min="11523" max="11523" width="11.421875" style="0" customWidth="1"/>
    <col min="11524" max="11524" width="4.28125" style="0" customWidth="1"/>
    <col min="11525" max="11525" width="62.7109375" style="0" customWidth="1"/>
    <col min="11526" max="11526" width="10.28125" style="0" customWidth="1"/>
    <col min="11527" max="11527" width="11.421875" style="0" customWidth="1"/>
    <col min="11528" max="11528" width="10.00390625" style="0" customWidth="1"/>
    <col min="11529" max="11529" width="9.00390625" style="0" customWidth="1"/>
    <col min="11530" max="11530" width="7.7109375" style="0" customWidth="1"/>
    <col min="11531" max="11531" width="9.00390625" style="0" customWidth="1"/>
    <col min="11532" max="11532" width="11.57421875" style="0" customWidth="1"/>
    <col min="11533" max="11533" width="11.421875" style="0" customWidth="1"/>
    <col min="11534" max="11776" width="9.140625" style="0" customWidth="1"/>
    <col min="11777" max="11777" width="6.421875" style="0" customWidth="1"/>
    <col min="11778" max="11778" width="5.00390625" style="0" customWidth="1"/>
    <col min="11779" max="11779" width="11.421875" style="0" customWidth="1"/>
    <col min="11780" max="11780" width="4.28125" style="0" customWidth="1"/>
    <col min="11781" max="11781" width="62.7109375" style="0" customWidth="1"/>
    <col min="11782" max="11782" width="10.28125" style="0" customWidth="1"/>
    <col min="11783" max="11783" width="11.421875" style="0" customWidth="1"/>
    <col min="11784" max="11784" width="10.00390625" style="0" customWidth="1"/>
    <col min="11785" max="11785" width="9.00390625" style="0" customWidth="1"/>
    <col min="11786" max="11786" width="7.7109375" style="0" customWidth="1"/>
    <col min="11787" max="11787" width="9.00390625" style="0" customWidth="1"/>
    <col min="11788" max="11788" width="11.57421875" style="0" customWidth="1"/>
    <col min="11789" max="11789" width="11.421875" style="0" customWidth="1"/>
    <col min="11790" max="12032" width="9.140625" style="0" customWidth="1"/>
    <col min="12033" max="12033" width="6.421875" style="0" customWidth="1"/>
    <col min="12034" max="12034" width="5.00390625" style="0" customWidth="1"/>
    <col min="12035" max="12035" width="11.421875" style="0" customWidth="1"/>
    <col min="12036" max="12036" width="4.28125" style="0" customWidth="1"/>
    <col min="12037" max="12037" width="62.7109375" style="0" customWidth="1"/>
    <col min="12038" max="12038" width="10.28125" style="0" customWidth="1"/>
    <col min="12039" max="12039" width="11.421875" style="0" customWidth="1"/>
    <col min="12040" max="12040" width="10.00390625" style="0" customWidth="1"/>
    <col min="12041" max="12041" width="9.00390625" style="0" customWidth="1"/>
    <col min="12042" max="12042" width="7.7109375" style="0" customWidth="1"/>
    <col min="12043" max="12043" width="9.00390625" style="0" customWidth="1"/>
    <col min="12044" max="12044" width="11.57421875" style="0" customWidth="1"/>
    <col min="12045" max="12045" width="11.421875" style="0" customWidth="1"/>
    <col min="12046" max="12288" width="9.140625" style="0" customWidth="1"/>
    <col min="12289" max="12289" width="6.421875" style="0" customWidth="1"/>
    <col min="12290" max="12290" width="5.00390625" style="0" customWidth="1"/>
    <col min="12291" max="12291" width="11.421875" style="0" customWidth="1"/>
    <col min="12292" max="12292" width="4.28125" style="0" customWidth="1"/>
    <col min="12293" max="12293" width="62.7109375" style="0" customWidth="1"/>
    <col min="12294" max="12294" width="10.28125" style="0" customWidth="1"/>
    <col min="12295" max="12295" width="11.421875" style="0" customWidth="1"/>
    <col min="12296" max="12296" width="10.00390625" style="0" customWidth="1"/>
    <col min="12297" max="12297" width="9.00390625" style="0" customWidth="1"/>
    <col min="12298" max="12298" width="7.7109375" style="0" customWidth="1"/>
    <col min="12299" max="12299" width="9.00390625" style="0" customWidth="1"/>
    <col min="12300" max="12300" width="11.57421875" style="0" customWidth="1"/>
    <col min="12301" max="12301" width="11.421875" style="0" customWidth="1"/>
    <col min="12302" max="12544" width="9.140625" style="0" customWidth="1"/>
    <col min="12545" max="12545" width="6.421875" style="0" customWidth="1"/>
    <col min="12546" max="12546" width="5.00390625" style="0" customWidth="1"/>
    <col min="12547" max="12547" width="11.421875" style="0" customWidth="1"/>
    <col min="12548" max="12548" width="4.28125" style="0" customWidth="1"/>
    <col min="12549" max="12549" width="62.7109375" style="0" customWidth="1"/>
    <col min="12550" max="12550" width="10.28125" style="0" customWidth="1"/>
    <col min="12551" max="12551" width="11.421875" style="0" customWidth="1"/>
    <col min="12552" max="12552" width="10.00390625" style="0" customWidth="1"/>
    <col min="12553" max="12553" width="9.00390625" style="0" customWidth="1"/>
    <col min="12554" max="12554" width="7.7109375" style="0" customWidth="1"/>
    <col min="12555" max="12555" width="9.00390625" style="0" customWidth="1"/>
    <col min="12556" max="12556" width="11.57421875" style="0" customWidth="1"/>
    <col min="12557" max="12557" width="11.421875" style="0" customWidth="1"/>
    <col min="12558" max="12800" width="9.140625" style="0" customWidth="1"/>
    <col min="12801" max="12801" width="6.421875" style="0" customWidth="1"/>
    <col min="12802" max="12802" width="5.00390625" style="0" customWidth="1"/>
    <col min="12803" max="12803" width="11.421875" style="0" customWidth="1"/>
    <col min="12804" max="12804" width="4.28125" style="0" customWidth="1"/>
    <col min="12805" max="12805" width="62.7109375" style="0" customWidth="1"/>
    <col min="12806" max="12806" width="10.28125" style="0" customWidth="1"/>
    <col min="12807" max="12807" width="11.421875" style="0" customWidth="1"/>
    <col min="12808" max="12808" width="10.00390625" style="0" customWidth="1"/>
    <col min="12809" max="12809" width="9.00390625" style="0" customWidth="1"/>
    <col min="12810" max="12810" width="7.7109375" style="0" customWidth="1"/>
    <col min="12811" max="12811" width="9.00390625" style="0" customWidth="1"/>
    <col min="12812" max="12812" width="11.57421875" style="0" customWidth="1"/>
    <col min="12813" max="12813" width="11.421875" style="0" customWidth="1"/>
    <col min="12814" max="13056" width="9.140625" style="0" customWidth="1"/>
    <col min="13057" max="13057" width="6.421875" style="0" customWidth="1"/>
    <col min="13058" max="13058" width="5.00390625" style="0" customWidth="1"/>
    <col min="13059" max="13059" width="11.421875" style="0" customWidth="1"/>
    <col min="13060" max="13060" width="4.28125" style="0" customWidth="1"/>
    <col min="13061" max="13061" width="62.7109375" style="0" customWidth="1"/>
    <col min="13062" max="13062" width="10.28125" style="0" customWidth="1"/>
    <col min="13063" max="13063" width="11.421875" style="0" customWidth="1"/>
    <col min="13064" max="13064" width="10.00390625" style="0" customWidth="1"/>
    <col min="13065" max="13065" width="9.00390625" style="0" customWidth="1"/>
    <col min="13066" max="13066" width="7.7109375" style="0" customWidth="1"/>
    <col min="13067" max="13067" width="9.00390625" style="0" customWidth="1"/>
    <col min="13068" max="13068" width="11.57421875" style="0" customWidth="1"/>
    <col min="13069" max="13069" width="11.421875" style="0" customWidth="1"/>
    <col min="13070" max="13312" width="9.140625" style="0" customWidth="1"/>
    <col min="13313" max="13313" width="6.421875" style="0" customWidth="1"/>
    <col min="13314" max="13314" width="5.00390625" style="0" customWidth="1"/>
    <col min="13315" max="13315" width="11.421875" style="0" customWidth="1"/>
    <col min="13316" max="13316" width="4.28125" style="0" customWidth="1"/>
    <col min="13317" max="13317" width="62.7109375" style="0" customWidth="1"/>
    <col min="13318" max="13318" width="10.28125" style="0" customWidth="1"/>
    <col min="13319" max="13319" width="11.421875" style="0" customWidth="1"/>
    <col min="13320" max="13320" width="10.00390625" style="0" customWidth="1"/>
    <col min="13321" max="13321" width="9.00390625" style="0" customWidth="1"/>
    <col min="13322" max="13322" width="7.7109375" style="0" customWidth="1"/>
    <col min="13323" max="13323" width="9.00390625" style="0" customWidth="1"/>
    <col min="13324" max="13324" width="11.57421875" style="0" customWidth="1"/>
    <col min="13325" max="13325" width="11.421875" style="0" customWidth="1"/>
    <col min="13326" max="13568" width="9.140625" style="0" customWidth="1"/>
    <col min="13569" max="13569" width="6.421875" style="0" customWidth="1"/>
    <col min="13570" max="13570" width="5.00390625" style="0" customWidth="1"/>
    <col min="13571" max="13571" width="11.421875" style="0" customWidth="1"/>
    <col min="13572" max="13572" width="4.28125" style="0" customWidth="1"/>
    <col min="13573" max="13573" width="62.7109375" style="0" customWidth="1"/>
    <col min="13574" max="13574" width="10.28125" style="0" customWidth="1"/>
    <col min="13575" max="13575" width="11.421875" style="0" customWidth="1"/>
    <col min="13576" max="13576" width="10.00390625" style="0" customWidth="1"/>
    <col min="13577" max="13577" width="9.00390625" style="0" customWidth="1"/>
    <col min="13578" max="13578" width="7.7109375" style="0" customWidth="1"/>
    <col min="13579" max="13579" width="9.00390625" style="0" customWidth="1"/>
    <col min="13580" max="13580" width="11.57421875" style="0" customWidth="1"/>
    <col min="13581" max="13581" width="11.421875" style="0" customWidth="1"/>
    <col min="13582" max="13824" width="9.140625" style="0" customWidth="1"/>
    <col min="13825" max="13825" width="6.421875" style="0" customWidth="1"/>
    <col min="13826" max="13826" width="5.00390625" style="0" customWidth="1"/>
    <col min="13827" max="13827" width="11.421875" style="0" customWidth="1"/>
    <col min="13828" max="13828" width="4.28125" style="0" customWidth="1"/>
    <col min="13829" max="13829" width="62.7109375" style="0" customWidth="1"/>
    <col min="13830" max="13830" width="10.28125" style="0" customWidth="1"/>
    <col min="13831" max="13831" width="11.421875" style="0" customWidth="1"/>
    <col min="13832" max="13832" width="10.00390625" style="0" customWidth="1"/>
    <col min="13833" max="13833" width="9.00390625" style="0" customWidth="1"/>
    <col min="13834" max="13834" width="7.7109375" style="0" customWidth="1"/>
    <col min="13835" max="13835" width="9.00390625" style="0" customWidth="1"/>
    <col min="13836" max="13836" width="11.57421875" style="0" customWidth="1"/>
    <col min="13837" max="13837" width="11.421875" style="0" customWidth="1"/>
    <col min="13838" max="14080" width="9.140625" style="0" customWidth="1"/>
    <col min="14081" max="14081" width="6.421875" style="0" customWidth="1"/>
    <col min="14082" max="14082" width="5.00390625" style="0" customWidth="1"/>
    <col min="14083" max="14083" width="11.421875" style="0" customWidth="1"/>
    <col min="14084" max="14084" width="4.28125" style="0" customWidth="1"/>
    <col min="14085" max="14085" width="62.7109375" style="0" customWidth="1"/>
    <col min="14086" max="14086" width="10.28125" style="0" customWidth="1"/>
    <col min="14087" max="14087" width="11.421875" style="0" customWidth="1"/>
    <col min="14088" max="14088" width="10.00390625" style="0" customWidth="1"/>
    <col min="14089" max="14089" width="9.00390625" style="0" customWidth="1"/>
    <col min="14090" max="14090" width="7.7109375" style="0" customWidth="1"/>
    <col min="14091" max="14091" width="9.00390625" style="0" customWidth="1"/>
    <col min="14092" max="14092" width="11.57421875" style="0" customWidth="1"/>
    <col min="14093" max="14093" width="11.421875" style="0" customWidth="1"/>
    <col min="14094" max="14336" width="9.140625" style="0" customWidth="1"/>
    <col min="14337" max="14337" width="6.421875" style="0" customWidth="1"/>
    <col min="14338" max="14338" width="5.00390625" style="0" customWidth="1"/>
    <col min="14339" max="14339" width="11.421875" style="0" customWidth="1"/>
    <col min="14340" max="14340" width="4.28125" style="0" customWidth="1"/>
    <col min="14341" max="14341" width="62.7109375" style="0" customWidth="1"/>
    <col min="14342" max="14342" width="10.28125" style="0" customWidth="1"/>
    <col min="14343" max="14343" width="11.421875" style="0" customWidth="1"/>
    <col min="14344" max="14344" width="10.00390625" style="0" customWidth="1"/>
    <col min="14345" max="14345" width="9.00390625" style="0" customWidth="1"/>
    <col min="14346" max="14346" width="7.7109375" style="0" customWidth="1"/>
    <col min="14347" max="14347" width="9.00390625" style="0" customWidth="1"/>
    <col min="14348" max="14348" width="11.57421875" style="0" customWidth="1"/>
    <col min="14349" max="14349" width="11.421875" style="0" customWidth="1"/>
    <col min="14350" max="14592" width="9.140625" style="0" customWidth="1"/>
    <col min="14593" max="14593" width="6.421875" style="0" customWidth="1"/>
    <col min="14594" max="14594" width="5.00390625" style="0" customWidth="1"/>
    <col min="14595" max="14595" width="11.421875" style="0" customWidth="1"/>
    <col min="14596" max="14596" width="4.28125" style="0" customWidth="1"/>
    <col min="14597" max="14597" width="62.7109375" style="0" customWidth="1"/>
    <col min="14598" max="14598" width="10.28125" style="0" customWidth="1"/>
    <col min="14599" max="14599" width="11.421875" style="0" customWidth="1"/>
    <col min="14600" max="14600" width="10.00390625" style="0" customWidth="1"/>
    <col min="14601" max="14601" width="9.00390625" style="0" customWidth="1"/>
    <col min="14602" max="14602" width="7.7109375" style="0" customWidth="1"/>
    <col min="14603" max="14603" width="9.00390625" style="0" customWidth="1"/>
    <col min="14604" max="14604" width="11.57421875" style="0" customWidth="1"/>
    <col min="14605" max="14605" width="11.421875" style="0" customWidth="1"/>
    <col min="14606" max="14848" width="9.140625" style="0" customWidth="1"/>
    <col min="14849" max="14849" width="6.421875" style="0" customWidth="1"/>
    <col min="14850" max="14850" width="5.00390625" style="0" customWidth="1"/>
    <col min="14851" max="14851" width="11.421875" style="0" customWidth="1"/>
    <col min="14852" max="14852" width="4.28125" style="0" customWidth="1"/>
    <col min="14853" max="14853" width="62.7109375" style="0" customWidth="1"/>
    <col min="14854" max="14854" width="10.28125" style="0" customWidth="1"/>
    <col min="14855" max="14855" width="11.421875" style="0" customWidth="1"/>
    <col min="14856" max="14856" width="10.00390625" style="0" customWidth="1"/>
    <col min="14857" max="14857" width="9.00390625" style="0" customWidth="1"/>
    <col min="14858" max="14858" width="7.7109375" style="0" customWidth="1"/>
    <col min="14859" max="14859" width="9.00390625" style="0" customWidth="1"/>
    <col min="14860" max="14860" width="11.57421875" style="0" customWidth="1"/>
    <col min="14861" max="14861" width="11.421875" style="0" customWidth="1"/>
    <col min="14862" max="15104" width="9.140625" style="0" customWidth="1"/>
    <col min="15105" max="15105" width="6.421875" style="0" customWidth="1"/>
    <col min="15106" max="15106" width="5.00390625" style="0" customWidth="1"/>
    <col min="15107" max="15107" width="11.421875" style="0" customWidth="1"/>
    <col min="15108" max="15108" width="4.28125" style="0" customWidth="1"/>
    <col min="15109" max="15109" width="62.7109375" style="0" customWidth="1"/>
    <col min="15110" max="15110" width="10.28125" style="0" customWidth="1"/>
    <col min="15111" max="15111" width="11.421875" style="0" customWidth="1"/>
    <col min="15112" max="15112" width="10.00390625" style="0" customWidth="1"/>
    <col min="15113" max="15113" width="9.00390625" style="0" customWidth="1"/>
    <col min="15114" max="15114" width="7.7109375" style="0" customWidth="1"/>
    <col min="15115" max="15115" width="9.00390625" style="0" customWidth="1"/>
    <col min="15116" max="15116" width="11.57421875" style="0" customWidth="1"/>
    <col min="15117" max="15117" width="11.421875" style="0" customWidth="1"/>
    <col min="15118" max="15360" width="9.140625" style="0" customWidth="1"/>
    <col min="15361" max="15361" width="6.421875" style="0" customWidth="1"/>
    <col min="15362" max="15362" width="5.00390625" style="0" customWidth="1"/>
    <col min="15363" max="15363" width="11.421875" style="0" customWidth="1"/>
    <col min="15364" max="15364" width="4.28125" style="0" customWidth="1"/>
    <col min="15365" max="15365" width="62.7109375" style="0" customWidth="1"/>
    <col min="15366" max="15366" width="10.28125" style="0" customWidth="1"/>
    <col min="15367" max="15367" width="11.421875" style="0" customWidth="1"/>
    <col min="15368" max="15368" width="10.00390625" style="0" customWidth="1"/>
    <col min="15369" max="15369" width="9.00390625" style="0" customWidth="1"/>
    <col min="15370" max="15370" width="7.7109375" style="0" customWidth="1"/>
    <col min="15371" max="15371" width="9.00390625" style="0" customWidth="1"/>
    <col min="15372" max="15372" width="11.57421875" style="0" customWidth="1"/>
    <col min="15373" max="15373" width="11.421875" style="0" customWidth="1"/>
    <col min="15374" max="15616" width="9.140625" style="0" customWidth="1"/>
    <col min="15617" max="15617" width="6.421875" style="0" customWidth="1"/>
    <col min="15618" max="15618" width="5.00390625" style="0" customWidth="1"/>
    <col min="15619" max="15619" width="11.421875" style="0" customWidth="1"/>
    <col min="15620" max="15620" width="4.28125" style="0" customWidth="1"/>
    <col min="15621" max="15621" width="62.7109375" style="0" customWidth="1"/>
    <col min="15622" max="15622" width="10.28125" style="0" customWidth="1"/>
    <col min="15623" max="15623" width="11.421875" style="0" customWidth="1"/>
    <col min="15624" max="15624" width="10.00390625" style="0" customWidth="1"/>
    <col min="15625" max="15625" width="9.00390625" style="0" customWidth="1"/>
    <col min="15626" max="15626" width="7.7109375" style="0" customWidth="1"/>
    <col min="15627" max="15627" width="9.00390625" style="0" customWidth="1"/>
    <col min="15628" max="15628" width="11.57421875" style="0" customWidth="1"/>
    <col min="15629" max="15629" width="11.421875" style="0" customWidth="1"/>
    <col min="15630" max="15872" width="9.140625" style="0" customWidth="1"/>
    <col min="15873" max="15873" width="6.421875" style="0" customWidth="1"/>
    <col min="15874" max="15874" width="5.00390625" style="0" customWidth="1"/>
    <col min="15875" max="15875" width="11.421875" style="0" customWidth="1"/>
    <col min="15876" max="15876" width="4.28125" style="0" customWidth="1"/>
    <col min="15877" max="15877" width="62.7109375" style="0" customWidth="1"/>
    <col min="15878" max="15878" width="10.28125" style="0" customWidth="1"/>
    <col min="15879" max="15879" width="11.421875" style="0" customWidth="1"/>
    <col min="15880" max="15880" width="10.00390625" style="0" customWidth="1"/>
    <col min="15881" max="15881" width="9.00390625" style="0" customWidth="1"/>
    <col min="15882" max="15882" width="7.7109375" style="0" customWidth="1"/>
    <col min="15883" max="15883" width="9.00390625" style="0" customWidth="1"/>
    <col min="15884" max="15884" width="11.57421875" style="0" customWidth="1"/>
    <col min="15885" max="15885" width="11.421875" style="0" customWidth="1"/>
    <col min="15886" max="16128" width="9.140625" style="0" customWidth="1"/>
    <col min="16129" max="16129" width="6.421875" style="0" customWidth="1"/>
    <col min="16130" max="16130" width="5.00390625" style="0" customWidth="1"/>
    <col min="16131" max="16131" width="11.421875" style="0" customWidth="1"/>
    <col min="16132" max="16132" width="4.28125" style="0" customWidth="1"/>
    <col min="16133" max="16133" width="62.7109375" style="0" customWidth="1"/>
    <col min="16134" max="16134" width="10.28125" style="0" customWidth="1"/>
    <col min="16135" max="16135" width="11.421875" style="0" customWidth="1"/>
    <col min="16136" max="16136" width="10.00390625" style="0" customWidth="1"/>
    <col min="16137" max="16137" width="9.00390625" style="0" customWidth="1"/>
    <col min="16138" max="16138" width="7.7109375" style="0" customWidth="1"/>
    <col min="16139" max="16139" width="9.00390625" style="0" customWidth="1"/>
    <col min="16140" max="16140" width="11.57421875" style="0" customWidth="1"/>
    <col min="16141" max="16141" width="11.421875" style="0" customWidth="1"/>
    <col min="16142" max="16384" width="9.140625" style="0" customWidth="1"/>
  </cols>
  <sheetData>
    <row r="1" spans="1:14" s="33" customFormat="1" ht="25.5">
      <c r="A1" s="32" t="s">
        <v>0</v>
      </c>
      <c r="B1" s="32" t="s">
        <v>1</v>
      </c>
      <c r="C1" s="32" t="s">
        <v>18</v>
      </c>
      <c r="D1" s="32" t="s">
        <v>35</v>
      </c>
      <c r="E1" s="32" t="s">
        <v>36</v>
      </c>
      <c r="F1" s="32" t="s">
        <v>73</v>
      </c>
      <c r="G1" s="32" t="s">
        <v>74</v>
      </c>
      <c r="H1" s="32" t="s">
        <v>75</v>
      </c>
      <c r="I1" s="32" t="s">
        <v>76</v>
      </c>
      <c r="J1" s="32" t="s">
        <v>77</v>
      </c>
      <c r="K1" s="32" t="s">
        <v>78</v>
      </c>
      <c r="L1" s="32" t="s">
        <v>79</v>
      </c>
      <c r="M1" s="32" t="s">
        <v>80</v>
      </c>
      <c r="N1" s="94"/>
    </row>
    <row r="2" spans="1:14" ht="12.75">
      <c r="A2" s="58" t="s">
        <v>151</v>
      </c>
      <c r="B2" s="58" t="s">
        <v>13</v>
      </c>
      <c r="C2" s="58" t="s">
        <v>30</v>
      </c>
      <c r="D2" s="58" t="s">
        <v>108</v>
      </c>
      <c r="E2" s="58" t="s">
        <v>61</v>
      </c>
      <c r="F2" s="55">
        <v>0</v>
      </c>
      <c r="G2" s="55">
        <v>104.82</v>
      </c>
      <c r="H2" s="55">
        <v>13.07</v>
      </c>
      <c r="I2" s="55">
        <v>0</v>
      </c>
      <c r="J2" s="55">
        <v>0</v>
      </c>
      <c r="K2" s="55">
        <v>0</v>
      </c>
      <c r="L2" s="55">
        <v>0</v>
      </c>
      <c r="M2" s="55">
        <v>117.9</v>
      </c>
      <c r="N2" s="19">
        <f>F2/M2</f>
        <v>0</v>
      </c>
    </row>
    <row r="3" spans="1:14" ht="12.75">
      <c r="A3" s="58" t="s">
        <v>151</v>
      </c>
      <c r="B3" s="58" t="s">
        <v>13</v>
      </c>
      <c r="C3" s="58" t="s">
        <v>30</v>
      </c>
      <c r="D3" s="58" t="s">
        <v>109</v>
      </c>
      <c r="E3" s="58" t="s">
        <v>62</v>
      </c>
      <c r="F3" s="55">
        <v>6.5</v>
      </c>
      <c r="G3" s="55">
        <v>113.9</v>
      </c>
      <c r="H3" s="55">
        <v>0</v>
      </c>
      <c r="I3" s="55">
        <v>0</v>
      </c>
      <c r="J3" s="55">
        <v>0</v>
      </c>
      <c r="K3" s="55">
        <v>0</v>
      </c>
      <c r="L3" s="55">
        <v>0</v>
      </c>
      <c r="M3" s="55">
        <v>120.4</v>
      </c>
      <c r="N3" s="19">
        <f aca="true" t="shared" si="0" ref="N3:N66">F3/M3</f>
        <v>0.05398671096345515</v>
      </c>
    </row>
    <row r="4" spans="1:14" ht="12.75">
      <c r="A4" s="58" t="s">
        <v>151</v>
      </c>
      <c r="B4" s="58" t="s">
        <v>13</v>
      </c>
      <c r="C4" s="58" t="s">
        <v>30</v>
      </c>
      <c r="D4" s="58" t="s">
        <v>110</v>
      </c>
      <c r="E4" s="58" t="s">
        <v>59</v>
      </c>
      <c r="F4" s="55">
        <v>56.83</v>
      </c>
      <c r="G4" s="55">
        <v>354.96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411.8</v>
      </c>
      <c r="N4" s="19">
        <f t="shared" si="0"/>
        <v>0.13800388538125302</v>
      </c>
    </row>
    <row r="5" spans="1:14" ht="12.75">
      <c r="A5" s="58" t="s">
        <v>151</v>
      </c>
      <c r="B5" s="58" t="s">
        <v>13</v>
      </c>
      <c r="C5" s="58" t="s">
        <v>30</v>
      </c>
      <c r="D5" s="58" t="s">
        <v>111</v>
      </c>
      <c r="E5" s="58" t="s">
        <v>60</v>
      </c>
      <c r="F5" s="55">
        <v>0.4</v>
      </c>
      <c r="G5" s="55">
        <v>137.9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138.3</v>
      </c>
      <c r="N5" s="19">
        <f t="shared" si="0"/>
        <v>0.0028922631959508315</v>
      </c>
    </row>
    <row r="6" spans="1:14" ht="12.75">
      <c r="A6" s="58" t="s">
        <v>151</v>
      </c>
      <c r="B6" s="58" t="s">
        <v>3</v>
      </c>
      <c r="C6" s="58" t="s">
        <v>20</v>
      </c>
      <c r="D6" s="58" t="s">
        <v>112</v>
      </c>
      <c r="E6" s="58" t="s">
        <v>39</v>
      </c>
      <c r="F6" s="55">
        <v>2.94</v>
      </c>
      <c r="G6" s="55">
        <v>197.72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200.66</v>
      </c>
      <c r="N6" s="19">
        <f t="shared" si="0"/>
        <v>0.01465164955646367</v>
      </c>
    </row>
    <row r="7" spans="1:14" ht="12.75">
      <c r="A7" s="58" t="s">
        <v>151</v>
      </c>
      <c r="B7" s="58" t="s">
        <v>3</v>
      </c>
      <c r="C7" s="58" t="s">
        <v>20</v>
      </c>
      <c r="D7" s="58" t="s">
        <v>113</v>
      </c>
      <c r="E7" s="58" t="s">
        <v>38</v>
      </c>
      <c r="F7" s="55">
        <v>24.23</v>
      </c>
      <c r="G7" s="55">
        <v>386.23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410.46</v>
      </c>
      <c r="N7" s="19">
        <f t="shared" si="0"/>
        <v>0.05903133070213907</v>
      </c>
    </row>
    <row r="8" spans="1:14" ht="12.75">
      <c r="A8" s="58" t="s">
        <v>151</v>
      </c>
      <c r="B8" s="58" t="s">
        <v>8</v>
      </c>
      <c r="C8" s="58" t="s">
        <v>25</v>
      </c>
      <c r="D8" s="58" t="s">
        <v>114</v>
      </c>
      <c r="E8" s="58" t="s">
        <v>51</v>
      </c>
      <c r="F8" s="55">
        <v>33</v>
      </c>
      <c r="G8" s="55">
        <v>86.7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119.7</v>
      </c>
      <c r="N8" s="19">
        <f t="shared" si="0"/>
        <v>0.2756892230576441</v>
      </c>
    </row>
    <row r="9" spans="1:14" ht="12.75">
      <c r="A9" s="58" t="s">
        <v>151</v>
      </c>
      <c r="B9" s="58" t="s">
        <v>8</v>
      </c>
      <c r="C9" s="58" t="s">
        <v>25</v>
      </c>
      <c r="D9" s="58" t="s">
        <v>115</v>
      </c>
      <c r="E9" s="58" t="s">
        <v>45</v>
      </c>
      <c r="F9" s="55">
        <v>13.5</v>
      </c>
      <c r="G9" s="55">
        <v>120</v>
      </c>
      <c r="H9" s="55">
        <v>4.5</v>
      </c>
      <c r="I9" s="55">
        <v>0</v>
      </c>
      <c r="J9" s="55">
        <v>0</v>
      </c>
      <c r="K9" s="55">
        <v>0</v>
      </c>
      <c r="L9" s="55">
        <v>0</v>
      </c>
      <c r="M9" s="55">
        <v>138</v>
      </c>
      <c r="N9" s="19">
        <f t="shared" si="0"/>
        <v>0.09782608695652174</v>
      </c>
    </row>
    <row r="10" spans="1:14" ht="12.75">
      <c r="A10" s="58" t="s">
        <v>151</v>
      </c>
      <c r="B10" s="58" t="s">
        <v>8</v>
      </c>
      <c r="C10" s="58" t="s">
        <v>25</v>
      </c>
      <c r="D10" s="58" t="s">
        <v>116</v>
      </c>
      <c r="E10" s="58" t="s">
        <v>43</v>
      </c>
      <c r="F10" s="55">
        <v>12</v>
      </c>
      <c r="G10" s="55">
        <v>266.5</v>
      </c>
      <c r="H10" s="55">
        <v>6</v>
      </c>
      <c r="I10" s="55">
        <v>0</v>
      </c>
      <c r="J10" s="55">
        <v>0</v>
      </c>
      <c r="K10" s="55">
        <v>0</v>
      </c>
      <c r="L10" s="55">
        <v>0</v>
      </c>
      <c r="M10" s="55">
        <v>284.5</v>
      </c>
      <c r="N10" s="19">
        <f t="shared" si="0"/>
        <v>0.0421792618629174</v>
      </c>
    </row>
    <row r="11" spans="1:14" ht="12.75">
      <c r="A11" s="58" t="s">
        <v>151</v>
      </c>
      <c r="B11" s="58" t="s">
        <v>8</v>
      </c>
      <c r="C11" s="58" t="s">
        <v>25</v>
      </c>
      <c r="D11" s="58" t="s">
        <v>117</v>
      </c>
      <c r="E11" s="58" t="s">
        <v>50</v>
      </c>
      <c r="F11" s="55">
        <v>15</v>
      </c>
      <c r="G11" s="55">
        <v>60</v>
      </c>
      <c r="H11" s="55">
        <v>9</v>
      </c>
      <c r="I11" s="55">
        <v>0</v>
      </c>
      <c r="J11" s="55">
        <v>0</v>
      </c>
      <c r="K11" s="55">
        <v>0</v>
      </c>
      <c r="L11" s="55">
        <v>0</v>
      </c>
      <c r="M11" s="55">
        <v>84</v>
      </c>
      <c r="N11" s="19">
        <f t="shared" si="0"/>
        <v>0.17857142857142858</v>
      </c>
    </row>
    <row r="12" spans="1:14" ht="12.75">
      <c r="A12" s="58" t="s">
        <v>151</v>
      </c>
      <c r="B12" s="58" t="s">
        <v>8</v>
      </c>
      <c r="C12" s="58" t="s">
        <v>25</v>
      </c>
      <c r="D12" s="58" t="s">
        <v>118</v>
      </c>
      <c r="E12" s="58" t="s">
        <v>47</v>
      </c>
      <c r="F12" s="55">
        <v>9.6</v>
      </c>
      <c r="G12" s="55">
        <v>131.4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141</v>
      </c>
      <c r="N12" s="19">
        <f t="shared" si="0"/>
        <v>0.06808510638297872</v>
      </c>
    </row>
    <row r="13" spans="1:14" ht="12.75">
      <c r="A13" s="58" t="s">
        <v>151</v>
      </c>
      <c r="B13" s="58" t="s">
        <v>8</v>
      </c>
      <c r="C13" s="58" t="s">
        <v>25</v>
      </c>
      <c r="D13" s="58" t="s">
        <v>119</v>
      </c>
      <c r="E13" s="58" t="s">
        <v>42</v>
      </c>
      <c r="F13" s="55">
        <v>3.9</v>
      </c>
      <c r="G13" s="55">
        <v>60.35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64.25</v>
      </c>
      <c r="N13" s="19">
        <f t="shared" si="0"/>
        <v>0.060700389105058365</v>
      </c>
    </row>
    <row r="14" spans="1:14" ht="12.75">
      <c r="A14" s="58" t="s">
        <v>151</v>
      </c>
      <c r="B14" s="58" t="s">
        <v>11</v>
      </c>
      <c r="C14" s="58" t="s">
        <v>28</v>
      </c>
      <c r="D14" s="58" t="s">
        <v>121</v>
      </c>
      <c r="E14" s="58" t="s">
        <v>55</v>
      </c>
      <c r="F14" s="55">
        <v>15.6</v>
      </c>
      <c r="G14" s="55">
        <v>134.4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150</v>
      </c>
      <c r="N14" s="19">
        <f t="shared" si="0"/>
        <v>0.104</v>
      </c>
    </row>
    <row r="15" spans="1:14" ht="12.75">
      <c r="A15" s="58" t="s">
        <v>151</v>
      </c>
      <c r="B15" s="58" t="s">
        <v>11</v>
      </c>
      <c r="C15" s="58" t="s">
        <v>28</v>
      </c>
      <c r="D15" s="58" t="s">
        <v>122</v>
      </c>
      <c r="E15" s="58" t="s">
        <v>57</v>
      </c>
      <c r="F15" s="55">
        <v>11.25</v>
      </c>
      <c r="G15" s="55">
        <v>177.65</v>
      </c>
      <c r="H15" s="55">
        <v>4.5</v>
      </c>
      <c r="I15" s="55">
        <v>0</v>
      </c>
      <c r="J15" s="55">
        <v>0</v>
      </c>
      <c r="K15" s="55">
        <v>0</v>
      </c>
      <c r="L15" s="55">
        <v>0</v>
      </c>
      <c r="M15" s="55">
        <v>193.4</v>
      </c>
      <c r="N15" s="19">
        <f t="shared" si="0"/>
        <v>0.05816959669079628</v>
      </c>
    </row>
    <row r="16" spans="1:14" ht="12.75">
      <c r="A16" s="58" t="s">
        <v>151</v>
      </c>
      <c r="B16" s="58" t="s">
        <v>11</v>
      </c>
      <c r="C16" s="58" t="s">
        <v>28</v>
      </c>
      <c r="D16" s="58" t="s">
        <v>123</v>
      </c>
      <c r="E16" s="58" t="s">
        <v>58</v>
      </c>
      <c r="F16" s="55">
        <v>58.3</v>
      </c>
      <c r="G16" s="55">
        <v>150.2</v>
      </c>
      <c r="H16" s="55">
        <v>4.5</v>
      </c>
      <c r="I16" s="55">
        <v>0</v>
      </c>
      <c r="J16" s="55">
        <v>0</v>
      </c>
      <c r="K16" s="55">
        <v>0</v>
      </c>
      <c r="L16" s="55">
        <v>0</v>
      </c>
      <c r="M16" s="55">
        <v>213</v>
      </c>
      <c r="N16" s="19">
        <f t="shared" si="0"/>
        <v>0.2737089201877934</v>
      </c>
    </row>
    <row r="17" spans="1:14" ht="12.75">
      <c r="A17" s="58" t="s">
        <v>151</v>
      </c>
      <c r="B17" s="58" t="s">
        <v>11</v>
      </c>
      <c r="C17" s="58" t="s">
        <v>28</v>
      </c>
      <c r="D17" s="58" t="s">
        <v>125</v>
      </c>
      <c r="E17" s="58" t="s">
        <v>56</v>
      </c>
      <c r="F17" s="55">
        <v>19.5</v>
      </c>
      <c r="G17" s="55">
        <v>115.9</v>
      </c>
      <c r="H17" s="55">
        <v>37.7</v>
      </c>
      <c r="I17" s="55">
        <v>24</v>
      </c>
      <c r="J17" s="55">
        <v>0</v>
      </c>
      <c r="K17" s="55">
        <v>18</v>
      </c>
      <c r="L17" s="55">
        <v>0</v>
      </c>
      <c r="M17" s="55">
        <v>215.1</v>
      </c>
      <c r="N17" s="19">
        <f t="shared" si="0"/>
        <v>0.09065550906555091</v>
      </c>
    </row>
    <row r="18" spans="1:14" ht="12.75">
      <c r="A18" s="58" t="s">
        <v>151</v>
      </c>
      <c r="B18" s="58" t="s">
        <v>2</v>
      </c>
      <c r="C18" s="58" t="s">
        <v>19</v>
      </c>
      <c r="D18" s="58" t="s">
        <v>152</v>
      </c>
      <c r="E18" s="58" t="s">
        <v>37</v>
      </c>
      <c r="F18" s="55">
        <v>25.25</v>
      </c>
      <c r="G18" s="55">
        <v>510.77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536.02</v>
      </c>
      <c r="N18" s="19">
        <f t="shared" si="0"/>
        <v>0.04710645125181896</v>
      </c>
    </row>
    <row r="19" spans="1:14" ht="12.75">
      <c r="A19" s="58" t="s">
        <v>151</v>
      </c>
      <c r="B19" s="58" t="s">
        <v>14</v>
      </c>
      <c r="C19" s="58" t="s">
        <v>31</v>
      </c>
      <c r="D19" s="58" t="s">
        <v>153</v>
      </c>
      <c r="E19" s="58" t="s">
        <v>63</v>
      </c>
      <c r="F19" s="55">
        <v>0</v>
      </c>
      <c r="G19" s="55">
        <v>275.65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275.65</v>
      </c>
      <c r="N19" s="19">
        <f t="shared" si="0"/>
        <v>0</v>
      </c>
    </row>
    <row r="20" spans="1:14" ht="12.75">
      <c r="A20" s="58" t="s">
        <v>151</v>
      </c>
      <c r="B20" s="58" t="s">
        <v>5</v>
      </c>
      <c r="C20" s="58" t="s">
        <v>22</v>
      </c>
      <c r="D20" s="58" t="s">
        <v>129</v>
      </c>
      <c r="E20" s="58" t="s">
        <v>44</v>
      </c>
      <c r="F20" s="55">
        <v>0</v>
      </c>
      <c r="G20" s="55">
        <v>90.9</v>
      </c>
      <c r="H20" s="55">
        <v>41.7</v>
      </c>
      <c r="I20" s="55">
        <v>6</v>
      </c>
      <c r="J20" s="55">
        <v>0</v>
      </c>
      <c r="K20" s="55">
        <v>6</v>
      </c>
      <c r="L20" s="55">
        <v>0</v>
      </c>
      <c r="M20" s="55">
        <v>144.6</v>
      </c>
      <c r="N20" s="19">
        <f t="shared" si="0"/>
        <v>0</v>
      </c>
    </row>
    <row r="21" spans="1:14" ht="12.75">
      <c r="A21" s="58" t="s">
        <v>151</v>
      </c>
      <c r="B21" s="58" t="s">
        <v>5</v>
      </c>
      <c r="C21" s="58" t="s">
        <v>22</v>
      </c>
      <c r="D21" s="58" t="s">
        <v>130</v>
      </c>
      <c r="E21" s="58" t="s">
        <v>45</v>
      </c>
      <c r="F21" s="55">
        <v>12</v>
      </c>
      <c r="G21" s="55">
        <v>134.75</v>
      </c>
      <c r="H21" s="55">
        <v>4.5</v>
      </c>
      <c r="I21" s="55">
        <v>4.5</v>
      </c>
      <c r="J21" s="55">
        <v>0</v>
      </c>
      <c r="K21" s="55">
        <v>4.5</v>
      </c>
      <c r="L21" s="55">
        <v>0</v>
      </c>
      <c r="M21" s="55">
        <v>160.25</v>
      </c>
      <c r="N21" s="19">
        <f t="shared" si="0"/>
        <v>0.0748829953198128</v>
      </c>
    </row>
    <row r="22" spans="1:14" ht="12.75">
      <c r="A22" s="58" t="s">
        <v>151</v>
      </c>
      <c r="B22" s="58" t="s">
        <v>5</v>
      </c>
      <c r="C22" s="58" t="s">
        <v>22</v>
      </c>
      <c r="D22" s="58" t="s">
        <v>131</v>
      </c>
      <c r="E22" s="58" t="s">
        <v>46</v>
      </c>
      <c r="F22" s="55">
        <v>22.24</v>
      </c>
      <c r="G22" s="55">
        <v>222.26</v>
      </c>
      <c r="H22" s="55">
        <v>55.2</v>
      </c>
      <c r="I22" s="55">
        <v>6</v>
      </c>
      <c r="J22" s="55">
        <v>0</v>
      </c>
      <c r="K22" s="55">
        <v>3</v>
      </c>
      <c r="L22" s="55">
        <v>0</v>
      </c>
      <c r="M22" s="55">
        <v>308.7</v>
      </c>
      <c r="N22" s="19">
        <f t="shared" si="0"/>
        <v>0.0720440557175251</v>
      </c>
    </row>
    <row r="23" spans="1:14" ht="12.75" customHeight="1">
      <c r="A23" s="58" t="s">
        <v>151</v>
      </c>
      <c r="B23" s="58" t="s">
        <v>5</v>
      </c>
      <c r="C23" s="58" t="s">
        <v>22</v>
      </c>
      <c r="D23" s="58" t="s">
        <v>132</v>
      </c>
      <c r="E23" s="58" t="s">
        <v>43</v>
      </c>
      <c r="F23" s="55">
        <v>11.4</v>
      </c>
      <c r="G23" s="55">
        <v>373.5</v>
      </c>
      <c r="H23" s="55">
        <v>11.25</v>
      </c>
      <c r="I23" s="55">
        <v>4.5</v>
      </c>
      <c r="J23" s="55">
        <v>4.5</v>
      </c>
      <c r="K23" s="55">
        <v>4.5</v>
      </c>
      <c r="L23" s="55">
        <v>0</v>
      </c>
      <c r="M23" s="55">
        <v>409.65</v>
      </c>
      <c r="N23" s="19">
        <f t="shared" si="0"/>
        <v>0.027828634199926768</v>
      </c>
    </row>
    <row r="24" spans="1:14" ht="12.75" customHeight="1">
      <c r="A24" s="58" t="s">
        <v>151</v>
      </c>
      <c r="B24" s="58" t="s">
        <v>5</v>
      </c>
      <c r="C24" s="58" t="s">
        <v>22</v>
      </c>
      <c r="D24" s="58" t="s">
        <v>133</v>
      </c>
      <c r="E24" s="58" t="s">
        <v>47</v>
      </c>
      <c r="F24" s="55">
        <v>42</v>
      </c>
      <c r="G24" s="55">
        <v>254.25</v>
      </c>
      <c r="H24" s="55">
        <v>18</v>
      </c>
      <c r="I24" s="55">
        <v>4.5</v>
      </c>
      <c r="J24" s="55">
        <v>0</v>
      </c>
      <c r="K24" s="55">
        <v>4.5</v>
      </c>
      <c r="L24" s="55">
        <v>0</v>
      </c>
      <c r="M24" s="55">
        <v>323.25</v>
      </c>
      <c r="N24" s="19">
        <f t="shared" si="0"/>
        <v>0.12993039443155452</v>
      </c>
    </row>
    <row r="25" spans="1:14" ht="12.75">
      <c r="A25" s="58" t="s">
        <v>151</v>
      </c>
      <c r="B25" s="58" t="s">
        <v>12</v>
      </c>
      <c r="C25" s="58" t="s">
        <v>29</v>
      </c>
      <c r="D25" s="58" t="s">
        <v>135</v>
      </c>
      <c r="E25" s="58" t="s">
        <v>50</v>
      </c>
      <c r="F25" s="55">
        <v>203.75</v>
      </c>
      <c r="G25" s="55">
        <v>544.75</v>
      </c>
      <c r="H25" s="55">
        <v>61.5</v>
      </c>
      <c r="I25" s="55">
        <v>0</v>
      </c>
      <c r="J25" s="55">
        <v>0</v>
      </c>
      <c r="K25" s="55">
        <v>0</v>
      </c>
      <c r="L25" s="55">
        <v>0</v>
      </c>
      <c r="M25" s="55">
        <v>810</v>
      </c>
      <c r="N25" s="19">
        <f t="shared" si="0"/>
        <v>0.2515432098765432</v>
      </c>
    </row>
    <row r="26" spans="1:14" ht="12.75">
      <c r="A26" s="58" t="s">
        <v>151</v>
      </c>
      <c r="B26" s="58" t="s">
        <v>10</v>
      </c>
      <c r="C26" s="58" t="s">
        <v>27</v>
      </c>
      <c r="D26" s="58" t="s">
        <v>136</v>
      </c>
      <c r="E26" s="58" t="s">
        <v>51</v>
      </c>
      <c r="F26" s="55">
        <v>19</v>
      </c>
      <c r="G26" s="55">
        <v>190.2</v>
      </c>
      <c r="H26" s="55">
        <v>37.8</v>
      </c>
      <c r="I26" s="55">
        <v>0</v>
      </c>
      <c r="J26" s="55">
        <v>0</v>
      </c>
      <c r="K26" s="55">
        <v>0</v>
      </c>
      <c r="L26" s="55">
        <v>0</v>
      </c>
      <c r="M26" s="55">
        <v>247</v>
      </c>
      <c r="N26" s="19">
        <f t="shared" si="0"/>
        <v>0.07692307692307693</v>
      </c>
    </row>
    <row r="27" spans="1:14" ht="12.75">
      <c r="A27" s="58" t="s">
        <v>151</v>
      </c>
      <c r="B27" s="58" t="s">
        <v>10</v>
      </c>
      <c r="C27" s="58" t="s">
        <v>27</v>
      </c>
      <c r="D27" s="58" t="s">
        <v>137</v>
      </c>
      <c r="E27" s="58" t="s">
        <v>54</v>
      </c>
      <c r="F27" s="55">
        <v>10</v>
      </c>
      <c r="G27" s="55">
        <v>187.4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197.4</v>
      </c>
      <c r="N27" s="19">
        <f t="shared" si="0"/>
        <v>0.05065856129685917</v>
      </c>
    </row>
    <row r="28" spans="1:14" ht="12.75">
      <c r="A28" s="58" t="s">
        <v>151</v>
      </c>
      <c r="B28" s="58" t="s">
        <v>9</v>
      </c>
      <c r="C28" s="58" t="s">
        <v>26</v>
      </c>
      <c r="D28" s="58" t="s">
        <v>138</v>
      </c>
      <c r="E28" s="58" t="s">
        <v>52</v>
      </c>
      <c r="F28" s="55">
        <v>82.25</v>
      </c>
      <c r="G28" s="55">
        <v>277.75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360</v>
      </c>
      <c r="N28" s="19">
        <f t="shared" si="0"/>
        <v>0.22847222222222222</v>
      </c>
    </row>
    <row r="29" spans="1:14" ht="12.75">
      <c r="A29" s="58" t="s">
        <v>151</v>
      </c>
      <c r="B29" s="58" t="s">
        <v>9</v>
      </c>
      <c r="C29" s="58" t="s">
        <v>26</v>
      </c>
      <c r="D29" s="58" t="s">
        <v>139</v>
      </c>
      <c r="E29" s="58" t="s">
        <v>53</v>
      </c>
      <c r="F29" s="55">
        <v>24</v>
      </c>
      <c r="G29" s="55">
        <v>96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120</v>
      </c>
      <c r="N29" s="19">
        <f t="shared" si="0"/>
        <v>0.2</v>
      </c>
    </row>
    <row r="30" spans="1:14" ht="12.75">
      <c r="A30" s="58" t="s">
        <v>151</v>
      </c>
      <c r="B30" s="58" t="s">
        <v>6</v>
      </c>
      <c r="C30" s="58" t="s">
        <v>23</v>
      </c>
      <c r="D30" s="58" t="s">
        <v>141</v>
      </c>
      <c r="E30" s="58" t="s">
        <v>48</v>
      </c>
      <c r="F30" s="55">
        <v>0</v>
      </c>
      <c r="G30" s="55">
        <v>288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288</v>
      </c>
      <c r="N30" s="19">
        <f t="shared" si="0"/>
        <v>0</v>
      </c>
    </row>
    <row r="31" spans="1:14" ht="12.75">
      <c r="A31" s="58" t="s">
        <v>151</v>
      </c>
      <c r="B31" s="58" t="s">
        <v>7</v>
      </c>
      <c r="C31" s="58" t="s">
        <v>24</v>
      </c>
      <c r="D31" s="58" t="s">
        <v>142</v>
      </c>
      <c r="E31" s="58" t="s">
        <v>49</v>
      </c>
      <c r="F31" s="55">
        <v>75.95</v>
      </c>
      <c r="G31" s="55">
        <v>2206.61</v>
      </c>
      <c r="H31" s="55">
        <v>30</v>
      </c>
      <c r="I31" s="55">
        <v>15</v>
      </c>
      <c r="J31" s="55">
        <v>0</v>
      </c>
      <c r="K31" s="55">
        <v>0</v>
      </c>
      <c r="L31" s="55">
        <v>0</v>
      </c>
      <c r="M31" s="55">
        <v>2327.56</v>
      </c>
      <c r="N31" s="19">
        <f t="shared" si="0"/>
        <v>0.032630737768306724</v>
      </c>
    </row>
    <row r="32" spans="1:14" ht="12.75">
      <c r="A32" s="58" t="s">
        <v>151</v>
      </c>
      <c r="B32" s="58" t="s">
        <v>4</v>
      </c>
      <c r="C32" s="58" t="s">
        <v>21</v>
      </c>
      <c r="D32" s="58" t="s">
        <v>145</v>
      </c>
      <c r="E32" s="58" t="s">
        <v>41</v>
      </c>
      <c r="F32" s="55">
        <v>27.75</v>
      </c>
      <c r="G32" s="55">
        <v>120.9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148.65</v>
      </c>
      <c r="N32" s="19">
        <f t="shared" si="0"/>
        <v>0.18668012108980828</v>
      </c>
    </row>
    <row r="33" spans="1:14" ht="12.75">
      <c r="A33" s="58" t="s">
        <v>151</v>
      </c>
      <c r="B33" s="58" t="s">
        <v>4</v>
      </c>
      <c r="C33" s="58" t="s">
        <v>21</v>
      </c>
      <c r="D33" s="58" t="s">
        <v>146</v>
      </c>
      <c r="E33" s="58" t="s">
        <v>40</v>
      </c>
      <c r="F33" s="55">
        <v>65.2</v>
      </c>
      <c r="G33" s="55">
        <v>471.65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536.85</v>
      </c>
      <c r="N33" s="19">
        <f t="shared" si="0"/>
        <v>0.12144919437459253</v>
      </c>
    </row>
    <row r="34" spans="1:14" ht="12.75">
      <c r="A34" s="58" t="s">
        <v>151</v>
      </c>
      <c r="B34" s="58" t="s">
        <v>4</v>
      </c>
      <c r="C34" s="58" t="s">
        <v>21</v>
      </c>
      <c r="D34" s="58" t="s">
        <v>148</v>
      </c>
      <c r="E34" s="58" t="s">
        <v>42</v>
      </c>
      <c r="F34" s="55">
        <v>42.89</v>
      </c>
      <c r="G34" s="55">
        <v>184.06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226.95</v>
      </c>
      <c r="N34" s="19">
        <f t="shared" si="0"/>
        <v>0.18898435778805905</v>
      </c>
    </row>
    <row r="35" spans="1:14" ht="12.75">
      <c r="A35" t="s">
        <v>84</v>
      </c>
      <c r="B35">
        <f>COUNTA(B2:B34)</f>
        <v>33</v>
      </c>
      <c r="F35">
        <f aca="true" t="shared" si="1" ref="F35:M35">SUM(F2:F34)</f>
        <v>946.2300000000001</v>
      </c>
      <c r="G35">
        <f t="shared" si="1"/>
        <v>9028.029999999999</v>
      </c>
      <c r="H35">
        <f t="shared" si="1"/>
        <v>339.22</v>
      </c>
      <c r="I35">
        <f t="shared" si="1"/>
        <v>64.5</v>
      </c>
      <c r="J35">
        <f t="shared" si="1"/>
        <v>4.5</v>
      </c>
      <c r="K35">
        <f t="shared" si="1"/>
        <v>40.5</v>
      </c>
      <c r="L35">
        <f t="shared" si="1"/>
        <v>0</v>
      </c>
      <c r="M35">
        <f t="shared" si="1"/>
        <v>10423</v>
      </c>
      <c r="N35" s="19">
        <f t="shared" si="0"/>
        <v>0.09078288400652404</v>
      </c>
    </row>
    <row r="36" spans="1:13" ht="12.75">
      <c r="A36" s="30"/>
      <c r="B36" s="31"/>
      <c r="C36" s="31"/>
      <c r="D36" s="30"/>
      <c r="E36" s="31"/>
      <c r="F36" s="30"/>
      <c r="G36" s="30"/>
      <c r="H36" s="30"/>
      <c r="I36" s="30"/>
      <c r="J36" s="30"/>
      <c r="K36" s="30"/>
      <c r="L36" s="30"/>
      <c r="M36" s="30"/>
    </row>
    <row r="37" spans="1:14" ht="12.75">
      <c r="A37" s="58" t="s">
        <v>154</v>
      </c>
      <c r="B37" s="58" t="s">
        <v>13</v>
      </c>
      <c r="C37" s="58" t="s">
        <v>30</v>
      </c>
      <c r="D37" s="58" t="s">
        <v>108</v>
      </c>
      <c r="E37" s="58" t="s">
        <v>61</v>
      </c>
      <c r="F37" s="55">
        <v>0</v>
      </c>
      <c r="G37" s="55">
        <v>232.12</v>
      </c>
      <c r="H37" s="55">
        <v>100.28</v>
      </c>
      <c r="I37" s="55">
        <v>0</v>
      </c>
      <c r="J37" s="55">
        <v>0</v>
      </c>
      <c r="K37" s="55">
        <v>0</v>
      </c>
      <c r="L37" s="55">
        <v>0</v>
      </c>
      <c r="M37" s="55">
        <v>332.4</v>
      </c>
      <c r="N37" s="19">
        <f t="shared" si="0"/>
        <v>0</v>
      </c>
    </row>
    <row r="38" spans="1:14" ht="12.75">
      <c r="A38" s="58" t="s">
        <v>154</v>
      </c>
      <c r="B38" s="58" t="s">
        <v>13</v>
      </c>
      <c r="C38" s="58" t="s">
        <v>30</v>
      </c>
      <c r="D38" s="58" t="s">
        <v>109</v>
      </c>
      <c r="E38" s="58" t="s">
        <v>62</v>
      </c>
      <c r="F38" s="55">
        <v>10.3</v>
      </c>
      <c r="G38" s="55">
        <v>263.11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273.41</v>
      </c>
      <c r="N38" s="19">
        <f t="shared" si="0"/>
        <v>0.03767236019165356</v>
      </c>
    </row>
    <row r="39" spans="1:14" ht="12.75">
      <c r="A39" s="58" t="s">
        <v>154</v>
      </c>
      <c r="B39" s="58" t="s">
        <v>13</v>
      </c>
      <c r="C39" s="58" t="s">
        <v>30</v>
      </c>
      <c r="D39" s="58" t="s">
        <v>110</v>
      </c>
      <c r="E39" s="58" t="s">
        <v>59</v>
      </c>
      <c r="F39" s="55">
        <v>52.23</v>
      </c>
      <c r="G39" s="55">
        <v>370.52</v>
      </c>
      <c r="H39" s="55">
        <v>12</v>
      </c>
      <c r="I39" s="55">
        <v>0</v>
      </c>
      <c r="J39" s="55">
        <v>0</v>
      </c>
      <c r="K39" s="55">
        <v>0</v>
      </c>
      <c r="L39" s="55">
        <v>0</v>
      </c>
      <c r="M39" s="55">
        <v>434.75</v>
      </c>
      <c r="N39" s="19">
        <f t="shared" si="0"/>
        <v>0.1201380103507763</v>
      </c>
    </row>
    <row r="40" spans="1:14" ht="12.75">
      <c r="A40" s="58" t="s">
        <v>154</v>
      </c>
      <c r="B40" s="58" t="s">
        <v>13</v>
      </c>
      <c r="C40" s="58" t="s">
        <v>30</v>
      </c>
      <c r="D40" s="58" t="s">
        <v>111</v>
      </c>
      <c r="E40" s="58" t="s">
        <v>60</v>
      </c>
      <c r="F40" s="55">
        <v>14.25</v>
      </c>
      <c r="G40" s="55">
        <v>266.7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280.95</v>
      </c>
      <c r="N40" s="19">
        <f t="shared" si="0"/>
        <v>0.05072076882007475</v>
      </c>
    </row>
    <row r="41" spans="1:14" ht="12.75">
      <c r="A41" s="58" t="s">
        <v>154</v>
      </c>
      <c r="B41" s="58" t="s">
        <v>3</v>
      </c>
      <c r="C41" s="58" t="s">
        <v>20</v>
      </c>
      <c r="D41" s="58" t="s">
        <v>112</v>
      </c>
      <c r="E41" s="58" t="s">
        <v>39</v>
      </c>
      <c r="F41" s="55">
        <v>6</v>
      </c>
      <c r="G41" s="55">
        <v>374.4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380.4</v>
      </c>
      <c r="N41" s="19">
        <f t="shared" si="0"/>
        <v>0.01577287066246057</v>
      </c>
    </row>
    <row r="42" spans="1:14" ht="12.75">
      <c r="A42" s="58" t="s">
        <v>154</v>
      </c>
      <c r="B42" s="58" t="s">
        <v>3</v>
      </c>
      <c r="C42" s="58" t="s">
        <v>20</v>
      </c>
      <c r="D42" s="58" t="s">
        <v>113</v>
      </c>
      <c r="E42" s="58" t="s">
        <v>38</v>
      </c>
      <c r="F42" s="55">
        <v>12.6</v>
      </c>
      <c r="G42" s="55">
        <v>577.1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589.7</v>
      </c>
      <c r="N42" s="19">
        <f t="shared" si="0"/>
        <v>0.02136679667627607</v>
      </c>
    </row>
    <row r="43" spans="1:14" ht="12.75">
      <c r="A43" s="58" t="s">
        <v>154</v>
      </c>
      <c r="B43" s="58" t="s">
        <v>8</v>
      </c>
      <c r="C43" s="58" t="s">
        <v>25</v>
      </c>
      <c r="D43" s="58" t="s">
        <v>114</v>
      </c>
      <c r="E43" s="58" t="s">
        <v>51</v>
      </c>
      <c r="F43" s="55">
        <v>65.6</v>
      </c>
      <c r="G43" s="55">
        <v>176.8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242.4</v>
      </c>
      <c r="N43" s="19">
        <f t="shared" si="0"/>
        <v>0.27062706270627057</v>
      </c>
    </row>
    <row r="44" spans="1:14" ht="12.75">
      <c r="A44" s="58" t="s">
        <v>154</v>
      </c>
      <c r="B44" s="58" t="s">
        <v>8</v>
      </c>
      <c r="C44" s="58" t="s">
        <v>25</v>
      </c>
      <c r="D44" s="58" t="s">
        <v>115</v>
      </c>
      <c r="E44" s="58" t="s">
        <v>45</v>
      </c>
      <c r="F44" s="55">
        <v>14.75</v>
      </c>
      <c r="G44" s="55">
        <v>150.6</v>
      </c>
      <c r="H44" s="55">
        <v>4.5</v>
      </c>
      <c r="I44" s="55">
        <v>0</v>
      </c>
      <c r="J44" s="55">
        <v>0</v>
      </c>
      <c r="K44" s="55">
        <v>0</v>
      </c>
      <c r="L44" s="55">
        <v>0</v>
      </c>
      <c r="M44" s="55">
        <v>169.85</v>
      </c>
      <c r="N44" s="19">
        <f t="shared" si="0"/>
        <v>0.08684133058581102</v>
      </c>
    </row>
    <row r="45" spans="1:14" ht="12.75">
      <c r="A45" s="58" t="s">
        <v>154</v>
      </c>
      <c r="B45" s="58" t="s">
        <v>8</v>
      </c>
      <c r="C45" s="58" t="s">
        <v>25</v>
      </c>
      <c r="D45" s="58" t="s">
        <v>116</v>
      </c>
      <c r="E45" s="58" t="s">
        <v>43</v>
      </c>
      <c r="F45" s="55">
        <v>11.6</v>
      </c>
      <c r="G45" s="55">
        <v>298.4</v>
      </c>
      <c r="H45" s="55">
        <v>12</v>
      </c>
      <c r="I45" s="55">
        <v>0</v>
      </c>
      <c r="J45" s="55">
        <v>0</v>
      </c>
      <c r="K45" s="55">
        <v>0</v>
      </c>
      <c r="L45" s="55">
        <v>0</v>
      </c>
      <c r="M45" s="55">
        <v>322</v>
      </c>
      <c r="N45" s="19">
        <f t="shared" si="0"/>
        <v>0.03602484472049689</v>
      </c>
    </row>
    <row r="46" spans="1:14" ht="12.75">
      <c r="A46" s="58" t="s">
        <v>154</v>
      </c>
      <c r="B46" s="58" t="s">
        <v>8</v>
      </c>
      <c r="C46" s="58" t="s">
        <v>25</v>
      </c>
      <c r="D46" s="58" t="s">
        <v>117</v>
      </c>
      <c r="E46" s="58" t="s">
        <v>50</v>
      </c>
      <c r="F46" s="55">
        <v>10.5</v>
      </c>
      <c r="G46" s="55">
        <v>120</v>
      </c>
      <c r="H46" s="55">
        <v>31.5</v>
      </c>
      <c r="I46" s="55">
        <v>0</v>
      </c>
      <c r="J46" s="55">
        <v>0</v>
      </c>
      <c r="K46" s="55">
        <v>0</v>
      </c>
      <c r="L46" s="55">
        <v>0</v>
      </c>
      <c r="M46" s="55">
        <v>162</v>
      </c>
      <c r="N46" s="19">
        <f t="shared" si="0"/>
        <v>0.06481481481481481</v>
      </c>
    </row>
    <row r="47" spans="1:14" ht="12.75">
      <c r="A47" s="58" t="s">
        <v>154</v>
      </c>
      <c r="B47" s="58" t="s">
        <v>8</v>
      </c>
      <c r="C47" s="58" t="s">
        <v>25</v>
      </c>
      <c r="D47" s="58" t="s">
        <v>118</v>
      </c>
      <c r="E47" s="58" t="s">
        <v>47</v>
      </c>
      <c r="F47" s="55">
        <v>30.5</v>
      </c>
      <c r="G47" s="55">
        <v>238.75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269.25</v>
      </c>
      <c r="N47" s="19">
        <f t="shared" si="0"/>
        <v>0.11327762302692665</v>
      </c>
    </row>
    <row r="48" spans="1:14" ht="12.75">
      <c r="A48" s="58" t="s">
        <v>154</v>
      </c>
      <c r="B48" s="58" t="s">
        <v>8</v>
      </c>
      <c r="C48" s="58" t="s">
        <v>25</v>
      </c>
      <c r="D48" s="58" t="s">
        <v>119</v>
      </c>
      <c r="E48" s="58" t="s">
        <v>42</v>
      </c>
      <c r="F48" s="55">
        <v>5.15</v>
      </c>
      <c r="G48" s="55">
        <v>119.1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124.25</v>
      </c>
      <c r="N48" s="19">
        <f t="shared" si="0"/>
        <v>0.04144869215291751</v>
      </c>
    </row>
    <row r="49" spans="1:14" ht="12.75">
      <c r="A49" s="58" t="s">
        <v>154</v>
      </c>
      <c r="B49" s="58" t="s">
        <v>11</v>
      </c>
      <c r="C49" s="58" t="s">
        <v>28</v>
      </c>
      <c r="D49" s="58" t="s">
        <v>121</v>
      </c>
      <c r="E49" s="58" t="s">
        <v>55</v>
      </c>
      <c r="F49" s="55">
        <v>19.5</v>
      </c>
      <c r="G49" s="55">
        <v>201</v>
      </c>
      <c r="H49" s="55">
        <v>9</v>
      </c>
      <c r="I49" s="55">
        <v>0</v>
      </c>
      <c r="J49" s="55">
        <v>0</v>
      </c>
      <c r="K49" s="55">
        <v>0</v>
      </c>
      <c r="L49" s="55">
        <v>0</v>
      </c>
      <c r="M49" s="55">
        <v>229.5</v>
      </c>
      <c r="N49" s="19">
        <f t="shared" si="0"/>
        <v>0.08496732026143791</v>
      </c>
    </row>
    <row r="50" spans="1:14" ht="12.75">
      <c r="A50" s="58" t="s">
        <v>154</v>
      </c>
      <c r="B50" s="58" t="s">
        <v>11</v>
      </c>
      <c r="C50" s="58" t="s">
        <v>28</v>
      </c>
      <c r="D50" s="58" t="s">
        <v>122</v>
      </c>
      <c r="E50" s="58" t="s">
        <v>57</v>
      </c>
      <c r="F50" s="55">
        <v>14.5</v>
      </c>
      <c r="G50" s="55">
        <v>257.15</v>
      </c>
      <c r="H50" s="55">
        <v>40.25</v>
      </c>
      <c r="I50" s="55">
        <v>0</v>
      </c>
      <c r="J50" s="55">
        <v>0</v>
      </c>
      <c r="K50" s="55">
        <v>0</v>
      </c>
      <c r="L50" s="55">
        <v>0</v>
      </c>
      <c r="M50" s="55">
        <v>311.9</v>
      </c>
      <c r="N50" s="19">
        <f t="shared" si="0"/>
        <v>0.04648925937800578</v>
      </c>
    </row>
    <row r="51" spans="1:14" ht="12.75">
      <c r="A51" s="58" t="s">
        <v>154</v>
      </c>
      <c r="B51" s="58" t="s">
        <v>11</v>
      </c>
      <c r="C51" s="58" t="s">
        <v>28</v>
      </c>
      <c r="D51" s="58" t="s">
        <v>123</v>
      </c>
      <c r="E51" s="58" t="s">
        <v>58</v>
      </c>
      <c r="F51" s="55">
        <v>71.5</v>
      </c>
      <c r="G51" s="55">
        <v>184.2</v>
      </c>
      <c r="H51" s="55">
        <v>18</v>
      </c>
      <c r="I51" s="55">
        <v>0</v>
      </c>
      <c r="J51" s="55">
        <v>0</v>
      </c>
      <c r="K51" s="55">
        <v>0</v>
      </c>
      <c r="L51" s="55">
        <v>0</v>
      </c>
      <c r="M51" s="55">
        <v>273.7</v>
      </c>
      <c r="N51" s="19">
        <f t="shared" si="0"/>
        <v>0.26123492875411036</v>
      </c>
    </row>
    <row r="52" spans="1:14" ht="12.75">
      <c r="A52" s="58" t="s">
        <v>154</v>
      </c>
      <c r="B52" s="58" t="s">
        <v>11</v>
      </c>
      <c r="C52" s="58" t="s">
        <v>28</v>
      </c>
      <c r="D52" s="58" t="s">
        <v>125</v>
      </c>
      <c r="E52" s="58" t="s">
        <v>56</v>
      </c>
      <c r="F52" s="55">
        <v>44.5</v>
      </c>
      <c r="G52" s="55">
        <v>154.15</v>
      </c>
      <c r="H52" s="55">
        <v>55.25</v>
      </c>
      <c r="I52" s="55">
        <v>24</v>
      </c>
      <c r="J52" s="55">
        <v>0</v>
      </c>
      <c r="K52" s="55">
        <v>18</v>
      </c>
      <c r="L52" s="55">
        <v>0</v>
      </c>
      <c r="M52" s="55">
        <v>295.9</v>
      </c>
      <c r="N52" s="19">
        <f t="shared" si="0"/>
        <v>0.15038864481243663</v>
      </c>
    </row>
    <row r="53" spans="1:14" ht="12.75">
      <c r="A53" s="58" t="s">
        <v>154</v>
      </c>
      <c r="B53" s="58" t="s">
        <v>2</v>
      </c>
      <c r="C53" s="58" t="s">
        <v>19</v>
      </c>
      <c r="D53" s="58" t="s">
        <v>152</v>
      </c>
      <c r="E53" s="58" t="s">
        <v>37</v>
      </c>
      <c r="F53" s="55">
        <v>40.05</v>
      </c>
      <c r="G53" s="55">
        <v>1110.59</v>
      </c>
      <c r="H53" s="55">
        <v>24</v>
      </c>
      <c r="I53" s="55">
        <v>0</v>
      </c>
      <c r="J53" s="55">
        <v>0</v>
      </c>
      <c r="K53" s="55">
        <v>0</v>
      </c>
      <c r="L53" s="55">
        <v>0</v>
      </c>
      <c r="M53" s="55">
        <v>1174.64</v>
      </c>
      <c r="N53" s="19">
        <f t="shared" si="0"/>
        <v>0.034095552679970026</v>
      </c>
    </row>
    <row r="54" spans="1:14" ht="12.75">
      <c r="A54" s="58" t="s">
        <v>154</v>
      </c>
      <c r="B54" s="58" t="s">
        <v>14</v>
      </c>
      <c r="C54" s="58" t="s">
        <v>31</v>
      </c>
      <c r="D54" s="58" t="s">
        <v>153</v>
      </c>
      <c r="E54" s="58" t="s">
        <v>63</v>
      </c>
      <c r="F54" s="55">
        <v>8.1</v>
      </c>
      <c r="G54" s="55">
        <v>559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567.1</v>
      </c>
      <c r="N54" s="19">
        <f t="shared" si="0"/>
        <v>0.014283195203667783</v>
      </c>
    </row>
    <row r="55" spans="1:14" ht="12.75">
      <c r="A55" s="58" t="s">
        <v>154</v>
      </c>
      <c r="B55" s="58" t="s">
        <v>5</v>
      </c>
      <c r="C55" s="58" t="s">
        <v>22</v>
      </c>
      <c r="D55" s="58" t="s">
        <v>129</v>
      </c>
      <c r="E55" s="58" t="s">
        <v>44</v>
      </c>
      <c r="F55" s="55">
        <v>10</v>
      </c>
      <c r="G55" s="55">
        <v>218.6</v>
      </c>
      <c r="H55" s="55">
        <v>85.2</v>
      </c>
      <c r="I55" s="55">
        <v>6</v>
      </c>
      <c r="J55" s="55">
        <v>0</v>
      </c>
      <c r="K55" s="55">
        <v>6</v>
      </c>
      <c r="L55" s="55">
        <v>0</v>
      </c>
      <c r="M55" s="55">
        <v>325.8</v>
      </c>
      <c r="N55" s="19">
        <f t="shared" si="0"/>
        <v>0.03069367710251688</v>
      </c>
    </row>
    <row r="56" spans="1:14" ht="12.75">
      <c r="A56" s="58" t="s">
        <v>154</v>
      </c>
      <c r="B56" s="58" t="s">
        <v>5</v>
      </c>
      <c r="C56" s="58" t="s">
        <v>22</v>
      </c>
      <c r="D56" s="58" t="s">
        <v>130</v>
      </c>
      <c r="E56" s="58" t="s">
        <v>45</v>
      </c>
      <c r="F56" s="55">
        <v>9</v>
      </c>
      <c r="G56" s="55">
        <v>233.3</v>
      </c>
      <c r="H56" s="55">
        <v>9</v>
      </c>
      <c r="I56" s="55">
        <v>4.5</v>
      </c>
      <c r="J56" s="55">
        <v>0</v>
      </c>
      <c r="K56" s="55">
        <v>4.5</v>
      </c>
      <c r="L56" s="55">
        <v>0</v>
      </c>
      <c r="M56" s="55">
        <v>260.3</v>
      </c>
      <c r="N56" s="19">
        <f t="shared" si="0"/>
        <v>0.03457548981943911</v>
      </c>
    </row>
    <row r="57" spans="1:14" ht="12.75">
      <c r="A57" s="58" t="s">
        <v>154</v>
      </c>
      <c r="B57" s="58" t="s">
        <v>5</v>
      </c>
      <c r="C57" s="58" t="s">
        <v>22</v>
      </c>
      <c r="D57" s="58" t="s">
        <v>131</v>
      </c>
      <c r="E57" s="58" t="s">
        <v>46</v>
      </c>
      <c r="F57" s="55">
        <v>43</v>
      </c>
      <c r="G57" s="55">
        <v>354.45</v>
      </c>
      <c r="H57" s="55">
        <v>112</v>
      </c>
      <c r="I57" s="55">
        <v>6</v>
      </c>
      <c r="J57" s="55">
        <v>0</v>
      </c>
      <c r="K57" s="55">
        <v>3</v>
      </c>
      <c r="L57" s="55">
        <v>0</v>
      </c>
      <c r="M57" s="55">
        <v>518.45</v>
      </c>
      <c r="N57" s="19">
        <f t="shared" si="0"/>
        <v>0.08293953129520686</v>
      </c>
    </row>
    <row r="58" spans="1:14" ht="12.75">
      <c r="A58" s="58" t="s">
        <v>154</v>
      </c>
      <c r="B58" s="58" t="s">
        <v>5</v>
      </c>
      <c r="C58" s="58" t="s">
        <v>22</v>
      </c>
      <c r="D58" s="58" t="s">
        <v>132</v>
      </c>
      <c r="E58" s="58" t="s">
        <v>43</v>
      </c>
      <c r="F58" s="55">
        <v>17.1</v>
      </c>
      <c r="G58" s="55">
        <v>573.4</v>
      </c>
      <c r="H58" s="55">
        <v>13.5</v>
      </c>
      <c r="I58" s="55">
        <v>4.5</v>
      </c>
      <c r="J58" s="55">
        <v>4.5</v>
      </c>
      <c r="K58" s="55">
        <v>4.5</v>
      </c>
      <c r="L58" s="55">
        <v>0</v>
      </c>
      <c r="M58" s="55">
        <v>617.5</v>
      </c>
      <c r="N58" s="19">
        <f t="shared" si="0"/>
        <v>0.027692307692307693</v>
      </c>
    </row>
    <row r="59" spans="1:14" ht="12.75">
      <c r="A59" s="58" t="s">
        <v>154</v>
      </c>
      <c r="B59" s="58" t="s">
        <v>5</v>
      </c>
      <c r="C59" s="58" t="s">
        <v>22</v>
      </c>
      <c r="D59" s="58" t="s">
        <v>133</v>
      </c>
      <c r="E59" s="58" t="s">
        <v>47</v>
      </c>
      <c r="F59" s="55">
        <v>23.5</v>
      </c>
      <c r="G59" s="55">
        <v>496.6</v>
      </c>
      <c r="H59" s="55">
        <v>18</v>
      </c>
      <c r="I59" s="55">
        <v>4.5</v>
      </c>
      <c r="J59" s="55">
        <v>0</v>
      </c>
      <c r="K59" s="55">
        <v>4.5</v>
      </c>
      <c r="L59" s="55">
        <v>0</v>
      </c>
      <c r="M59" s="55">
        <v>547.1</v>
      </c>
      <c r="N59" s="19">
        <f t="shared" si="0"/>
        <v>0.04295375616889051</v>
      </c>
    </row>
    <row r="60" spans="1:14" ht="12.75">
      <c r="A60" s="58" t="s">
        <v>154</v>
      </c>
      <c r="B60" s="58" t="s">
        <v>12</v>
      </c>
      <c r="C60" s="58" t="s">
        <v>29</v>
      </c>
      <c r="D60" s="58" t="s">
        <v>135</v>
      </c>
      <c r="E60" s="58" t="s">
        <v>50</v>
      </c>
      <c r="F60" s="55">
        <v>257.77</v>
      </c>
      <c r="G60" s="55">
        <v>866.71</v>
      </c>
      <c r="H60" s="55">
        <v>161.02</v>
      </c>
      <c r="I60" s="55">
        <v>0</v>
      </c>
      <c r="J60" s="55">
        <v>0</v>
      </c>
      <c r="K60" s="55">
        <v>4.5</v>
      </c>
      <c r="L60" s="55">
        <v>0</v>
      </c>
      <c r="M60" s="55">
        <v>1290</v>
      </c>
      <c r="N60" s="19">
        <f t="shared" si="0"/>
        <v>0.19982170542635658</v>
      </c>
    </row>
    <row r="61" spans="1:14" ht="12.75">
      <c r="A61" s="58" t="s">
        <v>154</v>
      </c>
      <c r="B61" s="58" t="s">
        <v>10</v>
      </c>
      <c r="C61" s="58" t="s">
        <v>27</v>
      </c>
      <c r="D61" s="58" t="s">
        <v>136</v>
      </c>
      <c r="E61" s="58" t="s">
        <v>51</v>
      </c>
      <c r="F61" s="55">
        <v>37.44</v>
      </c>
      <c r="G61" s="55">
        <v>311.47</v>
      </c>
      <c r="H61" s="55">
        <v>64.69</v>
      </c>
      <c r="I61" s="55">
        <v>0</v>
      </c>
      <c r="J61" s="55">
        <v>0</v>
      </c>
      <c r="K61" s="55">
        <v>0</v>
      </c>
      <c r="L61" s="55">
        <v>0</v>
      </c>
      <c r="M61" s="55">
        <v>413.6</v>
      </c>
      <c r="N61" s="19">
        <f t="shared" si="0"/>
        <v>0.09052224371373306</v>
      </c>
    </row>
    <row r="62" spans="1:14" ht="12.75">
      <c r="A62" s="58" t="s">
        <v>154</v>
      </c>
      <c r="B62" s="58" t="s">
        <v>10</v>
      </c>
      <c r="C62" s="58" t="s">
        <v>27</v>
      </c>
      <c r="D62" s="58" t="s">
        <v>137</v>
      </c>
      <c r="E62" s="58" t="s">
        <v>54</v>
      </c>
      <c r="F62" s="55">
        <v>43</v>
      </c>
      <c r="G62" s="55">
        <v>238.5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281.5</v>
      </c>
      <c r="N62" s="19">
        <f t="shared" si="0"/>
        <v>0.152753108348135</v>
      </c>
    </row>
    <row r="63" spans="1:14" ht="12.75">
      <c r="A63" s="58" t="s">
        <v>154</v>
      </c>
      <c r="B63" s="58" t="s">
        <v>9</v>
      </c>
      <c r="C63" s="58" t="s">
        <v>26</v>
      </c>
      <c r="D63" s="58" t="s">
        <v>138</v>
      </c>
      <c r="E63" s="58" t="s">
        <v>52</v>
      </c>
      <c r="F63" s="55">
        <v>122.5</v>
      </c>
      <c r="G63" s="55">
        <v>586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708.5</v>
      </c>
      <c r="N63" s="19">
        <f t="shared" si="0"/>
        <v>0.17290049400141144</v>
      </c>
    </row>
    <row r="64" spans="1:14" ht="12.75">
      <c r="A64" s="58" t="s">
        <v>154</v>
      </c>
      <c r="B64" s="58" t="s">
        <v>9</v>
      </c>
      <c r="C64" s="58" t="s">
        <v>26</v>
      </c>
      <c r="D64" s="58" t="s">
        <v>139</v>
      </c>
      <c r="E64" s="58" t="s">
        <v>53</v>
      </c>
      <c r="F64" s="55">
        <v>15</v>
      </c>
      <c r="G64" s="55">
        <v>214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229</v>
      </c>
      <c r="N64" s="19">
        <f t="shared" si="0"/>
        <v>0.06550218340611354</v>
      </c>
    </row>
    <row r="65" spans="1:14" ht="12.75">
      <c r="A65" s="58" t="s">
        <v>154</v>
      </c>
      <c r="B65" s="58" t="s">
        <v>6</v>
      </c>
      <c r="C65" s="58" t="s">
        <v>23</v>
      </c>
      <c r="D65" s="58" t="s">
        <v>141</v>
      </c>
      <c r="E65" s="58" t="s">
        <v>48</v>
      </c>
      <c r="F65" s="55">
        <v>0</v>
      </c>
      <c r="G65" s="55">
        <v>357.75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357.75</v>
      </c>
      <c r="N65" s="19">
        <f t="shared" si="0"/>
        <v>0</v>
      </c>
    </row>
    <row r="66" spans="1:14" ht="12.75">
      <c r="A66" s="58" t="s">
        <v>154</v>
      </c>
      <c r="B66" s="58" t="s">
        <v>7</v>
      </c>
      <c r="C66" s="58" t="s">
        <v>24</v>
      </c>
      <c r="D66" s="58" t="s">
        <v>142</v>
      </c>
      <c r="E66" s="58" t="s">
        <v>49</v>
      </c>
      <c r="F66" s="55">
        <v>78.2</v>
      </c>
      <c r="G66" s="55">
        <v>2261.15</v>
      </c>
      <c r="H66" s="55">
        <v>54.4</v>
      </c>
      <c r="I66" s="55">
        <v>15</v>
      </c>
      <c r="J66" s="55">
        <v>0</v>
      </c>
      <c r="K66" s="55">
        <v>0</v>
      </c>
      <c r="L66" s="55">
        <v>0</v>
      </c>
      <c r="M66" s="55">
        <v>2408.75</v>
      </c>
      <c r="N66" s="19">
        <f t="shared" si="0"/>
        <v>0.032464971458225224</v>
      </c>
    </row>
    <row r="67" spans="1:14" ht="12.75">
      <c r="A67" s="58" t="s">
        <v>154</v>
      </c>
      <c r="B67" s="58" t="s">
        <v>4</v>
      </c>
      <c r="C67" s="58" t="s">
        <v>21</v>
      </c>
      <c r="D67" s="58" t="s">
        <v>144</v>
      </c>
      <c r="E67" s="58" t="s">
        <v>64</v>
      </c>
      <c r="F67" s="55">
        <v>0</v>
      </c>
      <c r="G67" s="55">
        <v>85.9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85.9</v>
      </c>
      <c r="N67" s="19">
        <f aca="true" t="shared" si="2" ref="N67:N130">F67/M67</f>
        <v>0</v>
      </c>
    </row>
    <row r="68" spans="1:14" ht="12.75">
      <c r="A68" s="58" t="s">
        <v>154</v>
      </c>
      <c r="B68" s="58" t="s">
        <v>4</v>
      </c>
      <c r="C68" s="58" t="s">
        <v>21</v>
      </c>
      <c r="D68" s="58" t="s">
        <v>145</v>
      </c>
      <c r="E68" s="58" t="s">
        <v>41</v>
      </c>
      <c r="F68" s="55">
        <v>45.3</v>
      </c>
      <c r="G68" s="55">
        <v>210.5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255.8</v>
      </c>
      <c r="N68" s="19">
        <f t="shared" si="2"/>
        <v>0.17709147771696637</v>
      </c>
    </row>
    <row r="69" spans="1:14" ht="12.75">
      <c r="A69" s="58" t="s">
        <v>154</v>
      </c>
      <c r="B69" s="58" t="s">
        <v>4</v>
      </c>
      <c r="C69" s="58" t="s">
        <v>21</v>
      </c>
      <c r="D69" s="58" t="s">
        <v>146</v>
      </c>
      <c r="E69" s="58" t="s">
        <v>40</v>
      </c>
      <c r="F69" s="55">
        <v>124.45</v>
      </c>
      <c r="G69" s="55">
        <v>911.85</v>
      </c>
      <c r="H69" s="55">
        <v>68.6</v>
      </c>
      <c r="I69" s="55">
        <v>6</v>
      </c>
      <c r="J69" s="55">
        <v>0</v>
      </c>
      <c r="K69" s="55">
        <v>6</v>
      </c>
      <c r="L69" s="55">
        <v>0</v>
      </c>
      <c r="M69" s="55">
        <v>1116.9</v>
      </c>
      <c r="N69" s="19">
        <f t="shared" si="2"/>
        <v>0.11142447846718595</v>
      </c>
    </row>
    <row r="70" spans="1:14" ht="12.75">
      <c r="A70" s="58" t="s">
        <v>154</v>
      </c>
      <c r="B70" s="58" t="s">
        <v>4</v>
      </c>
      <c r="C70" s="58" t="s">
        <v>21</v>
      </c>
      <c r="D70" s="58" t="s">
        <v>148</v>
      </c>
      <c r="E70" s="58" t="s">
        <v>42</v>
      </c>
      <c r="F70" s="55">
        <v>62.15</v>
      </c>
      <c r="G70" s="55">
        <v>320.45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382.6</v>
      </c>
      <c r="N70" s="19">
        <f t="shared" si="2"/>
        <v>0.1624411918452692</v>
      </c>
    </row>
    <row r="71" spans="1:14" ht="12.75">
      <c r="A71" t="s">
        <v>84</v>
      </c>
      <c r="B71">
        <f>COUNTA(B37:B70)</f>
        <v>34</v>
      </c>
      <c r="F71">
        <f aca="true" t="shared" si="3" ref="F71:M71">SUM(F37:F70)</f>
        <v>1320.0400000000002</v>
      </c>
      <c r="G71">
        <f t="shared" si="3"/>
        <v>13894.32</v>
      </c>
      <c r="H71">
        <f t="shared" si="3"/>
        <v>893.19</v>
      </c>
      <c r="I71">
        <f t="shared" si="3"/>
        <v>70.5</v>
      </c>
      <c r="J71">
        <f t="shared" si="3"/>
        <v>4.5</v>
      </c>
      <c r="K71">
        <f t="shared" si="3"/>
        <v>51</v>
      </c>
      <c r="L71">
        <f t="shared" si="3"/>
        <v>0</v>
      </c>
      <c r="M71">
        <f t="shared" si="3"/>
        <v>16233.55</v>
      </c>
      <c r="N71" s="19">
        <f t="shared" si="2"/>
        <v>0.0813155471230877</v>
      </c>
    </row>
    <row r="73" spans="1:14" ht="12.75">
      <c r="A73" s="58" t="s">
        <v>155</v>
      </c>
      <c r="B73" s="58" t="s">
        <v>13</v>
      </c>
      <c r="C73" s="58" t="s">
        <v>30</v>
      </c>
      <c r="D73" s="58" t="s">
        <v>108</v>
      </c>
      <c r="E73" s="58" t="s">
        <v>61</v>
      </c>
      <c r="F73" s="55">
        <v>0</v>
      </c>
      <c r="G73" s="55">
        <v>386.42</v>
      </c>
      <c r="H73" s="55">
        <v>129.43</v>
      </c>
      <c r="I73" s="55">
        <v>6</v>
      </c>
      <c r="J73" s="55">
        <v>0</v>
      </c>
      <c r="K73" s="55">
        <v>0</v>
      </c>
      <c r="L73" s="55">
        <v>0</v>
      </c>
      <c r="M73" s="55">
        <v>521.85</v>
      </c>
      <c r="N73" s="19">
        <f t="shared" si="2"/>
        <v>0</v>
      </c>
    </row>
    <row r="74" spans="1:14" ht="12.75">
      <c r="A74" s="58" t="s">
        <v>155</v>
      </c>
      <c r="B74" s="58" t="s">
        <v>13</v>
      </c>
      <c r="C74" s="58" t="s">
        <v>30</v>
      </c>
      <c r="D74" s="58" t="s">
        <v>109</v>
      </c>
      <c r="E74" s="58" t="s">
        <v>62</v>
      </c>
      <c r="F74" s="55">
        <v>7.4</v>
      </c>
      <c r="G74" s="55">
        <v>333.56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340.96</v>
      </c>
      <c r="N74" s="19">
        <f t="shared" si="2"/>
        <v>0.02170342562177382</v>
      </c>
    </row>
    <row r="75" spans="1:14" ht="12.75">
      <c r="A75" s="58" t="s">
        <v>155</v>
      </c>
      <c r="B75" s="58" t="s">
        <v>13</v>
      </c>
      <c r="C75" s="58" t="s">
        <v>30</v>
      </c>
      <c r="D75" s="58" t="s">
        <v>110</v>
      </c>
      <c r="E75" s="58" t="s">
        <v>59</v>
      </c>
      <c r="F75" s="55">
        <v>56.35</v>
      </c>
      <c r="G75" s="55">
        <v>492.22</v>
      </c>
      <c r="H75" s="55">
        <v>24</v>
      </c>
      <c r="I75" s="55">
        <v>0</v>
      </c>
      <c r="J75" s="55">
        <v>0</v>
      </c>
      <c r="K75" s="55">
        <v>0</v>
      </c>
      <c r="L75" s="55">
        <v>0</v>
      </c>
      <c r="M75" s="55">
        <v>572.57</v>
      </c>
      <c r="N75" s="19">
        <f t="shared" si="2"/>
        <v>0.0984159142113628</v>
      </c>
    </row>
    <row r="76" spans="1:14" ht="12.75">
      <c r="A76" s="58" t="s">
        <v>155</v>
      </c>
      <c r="B76" s="58" t="s">
        <v>13</v>
      </c>
      <c r="C76" s="58" t="s">
        <v>30</v>
      </c>
      <c r="D76" s="58" t="s">
        <v>156</v>
      </c>
      <c r="E76" s="58" t="s">
        <v>66</v>
      </c>
      <c r="F76" s="55">
        <v>0</v>
      </c>
      <c r="G76" s="55">
        <v>102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102</v>
      </c>
      <c r="N76" s="19">
        <f t="shared" si="2"/>
        <v>0</v>
      </c>
    </row>
    <row r="77" spans="1:14" ht="12.75">
      <c r="A77" s="58" t="s">
        <v>155</v>
      </c>
      <c r="B77" s="58" t="s">
        <v>13</v>
      </c>
      <c r="C77" s="58" t="s">
        <v>30</v>
      </c>
      <c r="D77" s="58" t="s">
        <v>111</v>
      </c>
      <c r="E77" s="58" t="s">
        <v>60</v>
      </c>
      <c r="F77" s="55">
        <v>14.8</v>
      </c>
      <c r="G77" s="55">
        <v>326.94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341.74</v>
      </c>
      <c r="N77" s="19">
        <f t="shared" si="2"/>
        <v>0.04330777784280447</v>
      </c>
    </row>
    <row r="78" spans="1:14" ht="12.75">
      <c r="A78" s="58" t="s">
        <v>155</v>
      </c>
      <c r="B78" s="58" t="s">
        <v>13</v>
      </c>
      <c r="C78" s="58" t="s">
        <v>30</v>
      </c>
      <c r="D78" s="58" t="s">
        <v>157</v>
      </c>
      <c r="E78" s="58" t="s">
        <v>67</v>
      </c>
      <c r="F78" s="55">
        <v>0</v>
      </c>
      <c r="G78" s="55">
        <v>48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48</v>
      </c>
      <c r="N78" s="19">
        <f t="shared" si="2"/>
        <v>0</v>
      </c>
    </row>
    <row r="79" spans="1:14" ht="12.75">
      <c r="A79" s="58" t="s">
        <v>155</v>
      </c>
      <c r="B79" s="58" t="s">
        <v>3</v>
      </c>
      <c r="C79" s="58" t="s">
        <v>20</v>
      </c>
      <c r="D79" s="58" t="s">
        <v>112</v>
      </c>
      <c r="E79" s="58" t="s">
        <v>39</v>
      </c>
      <c r="F79" s="55">
        <v>10.8</v>
      </c>
      <c r="G79" s="55">
        <v>540.86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551.66</v>
      </c>
      <c r="N79" s="19">
        <f t="shared" si="2"/>
        <v>0.019577275858318532</v>
      </c>
    </row>
    <row r="80" spans="1:14" ht="12.75">
      <c r="A80" s="58" t="s">
        <v>155</v>
      </c>
      <c r="B80" s="58" t="s">
        <v>3</v>
      </c>
      <c r="C80" s="58" t="s">
        <v>20</v>
      </c>
      <c r="D80" s="58" t="s">
        <v>113</v>
      </c>
      <c r="E80" s="58" t="s">
        <v>38</v>
      </c>
      <c r="F80" s="55">
        <v>11.6</v>
      </c>
      <c r="G80" s="55">
        <v>705.1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716.7</v>
      </c>
      <c r="N80" s="19">
        <f t="shared" si="2"/>
        <v>0.016185293707269427</v>
      </c>
    </row>
    <row r="81" spans="1:14" ht="12.75">
      <c r="A81" s="58" t="s">
        <v>155</v>
      </c>
      <c r="B81" s="58" t="s">
        <v>8</v>
      </c>
      <c r="C81" s="58" t="s">
        <v>25</v>
      </c>
      <c r="D81" s="58" t="s">
        <v>114</v>
      </c>
      <c r="E81" s="58" t="s">
        <v>51</v>
      </c>
      <c r="F81" s="55">
        <v>73.6</v>
      </c>
      <c r="G81" s="55">
        <v>245.6</v>
      </c>
      <c r="H81" s="55">
        <v>6.5</v>
      </c>
      <c r="I81" s="55">
        <v>0</v>
      </c>
      <c r="J81" s="55">
        <v>0</v>
      </c>
      <c r="K81" s="55">
        <v>0</v>
      </c>
      <c r="L81" s="55">
        <v>0</v>
      </c>
      <c r="M81" s="55">
        <v>325.7</v>
      </c>
      <c r="N81" s="19">
        <f t="shared" si="2"/>
        <v>0.22597482345716915</v>
      </c>
    </row>
    <row r="82" spans="1:14" ht="12.75">
      <c r="A82" s="58" t="s">
        <v>155</v>
      </c>
      <c r="B82" s="58" t="s">
        <v>8</v>
      </c>
      <c r="C82" s="58" t="s">
        <v>25</v>
      </c>
      <c r="D82" s="58" t="s">
        <v>115</v>
      </c>
      <c r="E82" s="58" t="s">
        <v>45</v>
      </c>
      <c r="F82" s="55">
        <v>37</v>
      </c>
      <c r="G82" s="55">
        <v>288.85</v>
      </c>
      <c r="H82" s="55">
        <v>9</v>
      </c>
      <c r="I82" s="55">
        <v>0</v>
      </c>
      <c r="J82" s="55">
        <v>0</v>
      </c>
      <c r="K82" s="55">
        <v>0</v>
      </c>
      <c r="L82" s="55">
        <v>0</v>
      </c>
      <c r="M82" s="55">
        <v>334.85</v>
      </c>
      <c r="N82" s="19">
        <f t="shared" si="2"/>
        <v>0.11049723756906077</v>
      </c>
    </row>
    <row r="83" spans="1:14" ht="12.75">
      <c r="A83" s="58" t="s">
        <v>155</v>
      </c>
      <c r="B83" s="58" t="s">
        <v>8</v>
      </c>
      <c r="C83" s="58" t="s">
        <v>25</v>
      </c>
      <c r="D83" s="58" t="s">
        <v>116</v>
      </c>
      <c r="E83" s="58" t="s">
        <v>43</v>
      </c>
      <c r="F83" s="55">
        <v>31.5</v>
      </c>
      <c r="G83" s="55">
        <v>415.7</v>
      </c>
      <c r="H83" s="55">
        <v>32</v>
      </c>
      <c r="I83" s="55">
        <v>0</v>
      </c>
      <c r="J83" s="55">
        <v>0</v>
      </c>
      <c r="K83" s="55">
        <v>0</v>
      </c>
      <c r="L83" s="55">
        <v>0</v>
      </c>
      <c r="M83" s="55">
        <v>479.2</v>
      </c>
      <c r="N83" s="19">
        <f t="shared" si="2"/>
        <v>0.06573455759599332</v>
      </c>
    </row>
    <row r="84" spans="1:14" ht="12.75">
      <c r="A84" s="58" t="s">
        <v>155</v>
      </c>
      <c r="B84" s="58" t="s">
        <v>8</v>
      </c>
      <c r="C84" s="58" t="s">
        <v>25</v>
      </c>
      <c r="D84" s="58" t="s">
        <v>117</v>
      </c>
      <c r="E84" s="58" t="s">
        <v>50</v>
      </c>
      <c r="F84" s="55">
        <v>31.5</v>
      </c>
      <c r="G84" s="55">
        <v>199.5</v>
      </c>
      <c r="H84" s="55">
        <v>30.75</v>
      </c>
      <c r="I84" s="55">
        <v>0</v>
      </c>
      <c r="J84" s="55">
        <v>0</v>
      </c>
      <c r="K84" s="55">
        <v>0</v>
      </c>
      <c r="L84" s="55">
        <v>0</v>
      </c>
      <c r="M84" s="55">
        <v>271.5</v>
      </c>
      <c r="N84" s="19">
        <f t="shared" si="2"/>
        <v>0.11602209944751381</v>
      </c>
    </row>
    <row r="85" spans="1:14" ht="12.75">
      <c r="A85" s="58" t="s">
        <v>155</v>
      </c>
      <c r="B85" s="58" t="s">
        <v>8</v>
      </c>
      <c r="C85" s="58" t="s">
        <v>25</v>
      </c>
      <c r="D85" s="58" t="s">
        <v>118</v>
      </c>
      <c r="E85" s="58" t="s">
        <v>47</v>
      </c>
      <c r="F85" s="55">
        <v>28.5</v>
      </c>
      <c r="G85" s="55">
        <v>413.2</v>
      </c>
      <c r="H85" s="55">
        <v>15</v>
      </c>
      <c r="I85" s="55">
        <v>0</v>
      </c>
      <c r="J85" s="55">
        <v>0</v>
      </c>
      <c r="K85" s="55">
        <v>0</v>
      </c>
      <c r="L85" s="55">
        <v>0</v>
      </c>
      <c r="M85" s="55">
        <v>456.7</v>
      </c>
      <c r="N85" s="19">
        <f t="shared" si="2"/>
        <v>0.062404204072695424</v>
      </c>
    </row>
    <row r="86" spans="1:14" ht="12.75">
      <c r="A86" s="58" t="s">
        <v>155</v>
      </c>
      <c r="B86" s="58" t="s">
        <v>8</v>
      </c>
      <c r="C86" s="58" t="s">
        <v>25</v>
      </c>
      <c r="D86" s="58" t="s">
        <v>119</v>
      </c>
      <c r="E86" s="58" t="s">
        <v>42</v>
      </c>
      <c r="F86" s="55">
        <v>4.15</v>
      </c>
      <c r="G86" s="55">
        <v>191.6</v>
      </c>
      <c r="H86" s="55">
        <v>4.5</v>
      </c>
      <c r="I86" s="55">
        <v>0</v>
      </c>
      <c r="J86" s="55">
        <v>0</v>
      </c>
      <c r="K86" s="55">
        <v>0</v>
      </c>
      <c r="L86" s="55">
        <v>0</v>
      </c>
      <c r="M86" s="55">
        <v>200.25</v>
      </c>
      <c r="N86" s="19">
        <f t="shared" si="2"/>
        <v>0.020724094881398255</v>
      </c>
    </row>
    <row r="87" spans="1:14" ht="12.75">
      <c r="A87" s="58" t="s">
        <v>155</v>
      </c>
      <c r="B87" s="58" t="s">
        <v>11</v>
      </c>
      <c r="C87" s="58" t="s">
        <v>28</v>
      </c>
      <c r="D87" s="58" t="s">
        <v>121</v>
      </c>
      <c r="E87" s="58" t="s">
        <v>55</v>
      </c>
      <c r="F87" s="55">
        <v>18.1</v>
      </c>
      <c r="G87" s="55">
        <v>248.95</v>
      </c>
      <c r="H87" s="55">
        <v>52.85</v>
      </c>
      <c r="I87" s="55">
        <v>0</v>
      </c>
      <c r="J87" s="55">
        <v>0</v>
      </c>
      <c r="K87" s="55">
        <v>0</v>
      </c>
      <c r="L87" s="55">
        <v>0</v>
      </c>
      <c r="M87" s="55">
        <v>319.9</v>
      </c>
      <c r="N87" s="19">
        <f t="shared" si="2"/>
        <v>0.05658018130665834</v>
      </c>
    </row>
    <row r="88" spans="1:14" ht="12.75">
      <c r="A88" s="58" t="s">
        <v>155</v>
      </c>
      <c r="B88" s="58" t="s">
        <v>11</v>
      </c>
      <c r="C88" s="58" t="s">
        <v>28</v>
      </c>
      <c r="D88" s="58" t="s">
        <v>122</v>
      </c>
      <c r="E88" s="58" t="s">
        <v>57</v>
      </c>
      <c r="F88" s="55">
        <v>26.25</v>
      </c>
      <c r="G88" s="55">
        <v>346.15</v>
      </c>
      <c r="H88" s="55">
        <v>36</v>
      </c>
      <c r="I88" s="55">
        <v>0</v>
      </c>
      <c r="J88" s="55">
        <v>0</v>
      </c>
      <c r="K88" s="55">
        <v>0</v>
      </c>
      <c r="L88" s="55">
        <v>0</v>
      </c>
      <c r="M88" s="55">
        <v>408.4</v>
      </c>
      <c r="N88" s="19">
        <f t="shared" si="2"/>
        <v>0.06427522037218414</v>
      </c>
    </row>
    <row r="89" spans="1:14" ht="12.75">
      <c r="A89" s="58" t="s">
        <v>155</v>
      </c>
      <c r="B89" s="58" t="s">
        <v>11</v>
      </c>
      <c r="C89" s="58" t="s">
        <v>28</v>
      </c>
      <c r="D89" s="58" t="s">
        <v>123</v>
      </c>
      <c r="E89" s="58" t="s">
        <v>58</v>
      </c>
      <c r="F89" s="55">
        <v>86.11</v>
      </c>
      <c r="G89" s="55">
        <v>258.79</v>
      </c>
      <c r="H89" s="55">
        <v>18</v>
      </c>
      <c r="I89" s="55">
        <v>0</v>
      </c>
      <c r="J89" s="55">
        <v>0</v>
      </c>
      <c r="K89" s="55">
        <v>4.5</v>
      </c>
      <c r="L89" s="55">
        <v>0</v>
      </c>
      <c r="M89" s="55">
        <v>376.4</v>
      </c>
      <c r="N89" s="19">
        <f t="shared" si="2"/>
        <v>0.22877258235919237</v>
      </c>
    </row>
    <row r="90" spans="1:14" ht="12.75">
      <c r="A90" s="58" t="s">
        <v>155</v>
      </c>
      <c r="B90" s="58" t="s">
        <v>11</v>
      </c>
      <c r="C90" s="58" t="s">
        <v>28</v>
      </c>
      <c r="D90" s="58" t="s">
        <v>125</v>
      </c>
      <c r="E90" s="58" t="s">
        <v>56</v>
      </c>
      <c r="F90" s="55">
        <v>13.29</v>
      </c>
      <c r="G90" s="55">
        <v>221.06</v>
      </c>
      <c r="H90" s="55">
        <v>79.5</v>
      </c>
      <c r="I90" s="55">
        <v>30</v>
      </c>
      <c r="J90" s="55">
        <v>0</v>
      </c>
      <c r="K90" s="55">
        <v>23</v>
      </c>
      <c r="L90" s="55">
        <v>0</v>
      </c>
      <c r="M90" s="55">
        <v>366.85</v>
      </c>
      <c r="N90" s="19">
        <f t="shared" si="2"/>
        <v>0.036227340875017035</v>
      </c>
    </row>
    <row r="91" spans="1:14" ht="12.75">
      <c r="A91" s="58" t="s">
        <v>155</v>
      </c>
      <c r="B91" s="58" t="s">
        <v>2</v>
      </c>
      <c r="C91" s="58" t="s">
        <v>19</v>
      </c>
      <c r="D91" s="58" t="s">
        <v>152</v>
      </c>
      <c r="E91" s="58" t="s">
        <v>37</v>
      </c>
      <c r="F91" s="55">
        <v>42.93</v>
      </c>
      <c r="G91" s="55">
        <v>1362.97</v>
      </c>
      <c r="H91" s="55">
        <v>24</v>
      </c>
      <c r="I91" s="55">
        <v>0</v>
      </c>
      <c r="J91" s="55">
        <v>0</v>
      </c>
      <c r="K91" s="55">
        <v>0</v>
      </c>
      <c r="L91" s="55">
        <v>0</v>
      </c>
      <c r="M91" s="55">
        <v>1429.9</v>
      </c>
      <c r="N91" s="19">
        <f t="shared" si="2"/>
        <v>0.030023078536960623</v>
      </c>
    </row>
    <row r="92" spans="1:14" ht="12.75">
      <c r="A92" s="58" t="s">
        <v>155</v>
      </c>
      <c r="B92" s="58" t="s">
        <v>14</v>
      </c>
      <c r="C92" s="58" t="s">
        <v>31</v>
      </c>
      <c r="D92" s="58" t="s">
        <v>153</v>
      </c>
      <c r="E92" s="58" t="s">
        <v>63</v>
      </c>
      <c r="F92" s="55">
        <v>16.8</v>
      </c>
      <c r="G92" s="55">
        <v>726.6</v>
      </c>
      <c r="H92" s="55">
        <v>18</v>
      </c>
      <c r="I92" s="55">
        <v>4.5</v>
      </c>
      <c r="J92" s="55">
        <v>0</v>
      </c>
      <c r="K92" s="55">
        <v>4.5</v>
      </c>
      <c r="L92" s="55">
        <v>0</v>
      </c>
      <c r="M92" s="55">
        <v>770.4</v>
      </c>
      <c r="N92" s="19">
        <f t="shared" si="2"/>
        <v>0.02180685358255452</v>
      </c>
    </row>
    <row r="93" spans="1:14" ht="12.75">
      <c r="A93" s="58" t="s">
        <v>155</v>
      </c>
      <c r="B93" s="58" t="s">
        <v>5</v>
      </c>
      <c r="C93" s="58" t="s">
        <v>22</v>
      </c>
      <c r="D93" s="58" t="s">
        <v>129</v>
      </c>
      <c r="E93" s="58" t="s">
        <v>44</v>
      </c>
      <c r="F93" s="55">
        <v>19.23</v>
      </c>
      <c r="G93" s="55">
        <v>363.77</v>
      </c>
      <c r="H93" s="55">
        <v>145.6</v>
      </c>
      <c r="I93" s="55">
        <v>6</v>
      </c>
      <c r="J93" s="55">
        <v>0</v>
      </c>
      <c r="K93" s="55">
        <v>6</v>
      </c>
      <c r="L93" s="55">
        <v>0</v>
      </c>
      <c r="M93" s="55">
        <v>540.6</v>
      </c>
      <c r="N93" s="19">
        <f t="shared" si="2"/>
        <v>0.03557158712541621</v>
      </c>
    </row>
    <row r="94" spans="1:14" ht="12.75">
      <c r="A94" s="58" t="s">
        <v>155</v>
      </c>
      <c r="B94" s="58" t="s">
        <v>5</v>
      </c>
      <c r="C94" s="58" t="s">
        <v>22</v>
      </c>
      <c r="D94" s="58" t="s">
        <v>130</v>
      </c>
      <c r="E94" s="58" t="s">
        <v>45</v>
      </c>
      <c r="F94" s="55">
        <v>9</v>
      </c>
      <c r="G94" s="55">
        <v>476.05</v>
      </c>
      <c r="H94" s="55">
        <v>9</v>
      </c>
      <c r="I94" s="55">
        <v>4.5</v>
      </c>
      <c r="J94" s="55">
        <v>0</v>
      </c>
      <c r="K94" s="55">
        <v>9</v>
      </c>
      <c r="L94" s="55">
        <v>0</v>
      </c>
      <c r="M94" s="55">
        <v>507.55</v>
      </c>
      <c r="N94" s="19">
        <f t="shared" si="2"/>
        <v>0.017732243128755786</v>
      </c>
    </row>
    <row r="95" spans="1:14" ht="12.75">
      <c r="A95" s="58" t="s">
        <v>155</v>
      </c>
      <c r="B95" s="58" t="s">
        <v>5</v>
      </c>
      <c r="C95" s="58" t="s">
        <v>22</v>
      </c>
      <c r="D95" s="58" t="s">
        <v>131</v>
      </c>
      <c r="E95" s="58" t="s">
        <v>46</v>
      </c>
      <c r="F95" s="55">
        <v>29.25</v>
      </c>
      <c r="G95" s="55">
        <v>720.15</v>
      </c>
      <c r="H95" s="55">
        <v>152.2</v>
      </c>
      <c r="I95" s="55">
        <v>6</v>
      </c>
      <c r="J95" s="55">
        <v>0</v>
      </c>
      <c r="K95" s="55">
        <v>6</v>
      </c>
      <c r="L95" s="55">
        <v>0</v>
      </c>
      <c r="M95" s="55">
        <v>913.6</v>
      </c>
      <c r="N95" s="19">
        <f t="shared" si="2"/>
        <v>0.0320161996497373</v>
      </c>
    </row>
    <row r="96" spans="1:14" ht="12.75">
      <c r="A96" s="58" t="s">
        <v>155</v>
      </c>
      <c r="B96" s="58" t="s">
        <v>5</v>
      </c>
      <c r="C96" s="58" t="s">
        <v>22</v>
      </c>
      <c r="D96" s="58" t="s">
        <v>132</v>
      </c>
      <c r="E96" s="58" t="s">
        <v>43</v>
      </c>
      <c r="F96" s="55">
        <v>17.1</v>
      </c>
      <c r="G96" s="55">
        <v>888.5</v>
      </c>
      <c r="H96" s="55">
        <v>13.5</v>
      </c>
      <c r="I96" s="55">
        <v>4.5</v>
      </c>
      <c r="J96" s="55">
        <v>4.5</v>
      </c>
      <c r="K96" s="55">
        <v>4.5</v>
      </c>
      <c r="L96" s="55">
        <v>0</v>
      </c>
      <c r="M96" s="55">
        <v>932.6</v>
      </c>
      <c r="N96" s="19">
        <f t="shared" si="2"/>
        <v>0.01833583529916363</v>
      </c>
    </row>
    <row r="97" spans="1:14" ht="12.75">
      <c r="A97" s="58" t="s">
        <v>155</v>
      </c>
      <c r="B97" s="58" t="s">
        <v>5</v>
      </c>
      <c r="C97" s="58" t="s">
        <v>22</v>
      </c>
      <c r="D97" s="58" t="s">
        <v>133</v>
      </c>
      <c r="E97" s="58" t="s">
        <v>47</v>
      </c>
      <c r="F97" s="55">
        <v>9</v>
      </c>
      <c r="G97" s="55">
        <v>863.55</v>
      </c>
      <c r="H97" s="55">
        <v>18</v>
      </c>
      <c r="I97" s="55">
        <v>4.5</v>
      </c>
      <c r="J97" s="55">
        <v>0</v>
      </c>
      <c r="K97" s="55">
        <v>4.5</v>
      </c>
      <c r="L97" s="55">
        <v>0</v>
      </c>
      <c r="M97" s="55">
        <v>899.55</v>
      </c>
      <c r="N97" s="19">
        <f t="shared" si="2"/>
        <v>0.010005002501250625</v>
      </c>
    </row>
    <row r="98" spans="1:14" ht="12.75">
      <c r="A98" s="58" t="s">
        <v>155</v>
      </c>
      <c r="B98" s="58" t="s">
        <v>12</v>
      </c>
      <c r="C98" s="58" t="s">
        <v>29</v>
      </c>
      <c r="D98" s="58" t="s">
        <v>135</v>
      </c>
      <c r="E98" s="58" t="s">
        <v>50</v>
      </c>
      <c r="F98" s="55">
        <v>293.63</v>
      </c>
      <c r="G98" s="55">
        <v>1142.87</v>
      </c>
      <c r="H98" s="55">
        <v>213</v>
      </c>
      <c r="I98" s="55">
        <v>0</v>
      </c>
      <c r="J98" s="55">
        <v>0</v>
      </c>
      <c r="K98" s="55">
        <v>4.5</v>
      </c>
      <c r="L98" s="55">
        <v>0</v>
      </c>
      <c r="M98" s="55">
        <v>1672</v>
      </c>
      <c r="N98" s="19">
        <f t="shared" si="2"/>
        <v>0.17561602870813398</v>
      </c>
    </row>
    <row r="99" spans="1:14" ht="12.75">
      <c r="A99" s="58" t="s">
        <v>155</v>
      </c>
      <c r="B99" s="58" t="s">
        <v>10</v>
      </c>
      <c r="C99" s="58" t="s">
        <v>27</v>
      </c>
      <c r="D99" s="58" t="s">
        <v>136</v>
      </c>
      <c r="E99" s="58" t="s">
        <v>51</v>
      </c>
      <c r="F99" s="55">
        <v>11.12</v>
      </c>
      <c r="G99" s="55">
        <v>496.94</v>
      </c>
      <c r="H99" s="55">
        <v>92.06</v>
      </c>
      <c r="I99" s="55">
        <v>0</v>
      </c>
      <c r="J99" s="55">
        <v>0</v>
      </c>
      <c r="K99" s="55">
        <v>4.5</v>
      </c>
      <c r="L99" s="55">
        <v>0</v>
      </c>
      <c r="M99" s="55">
        <v>604.62</v>
      </c>
      <c r="N99" s="19">
        <f t="shared" si="2"/>
        <v>0.01839171711157421</v>
      </c>
    </row>
    <row r="100" spans="1:14" ht="12.75">
      <c r="A100" s="58" t="s">
        <v>155</v>
      </c>
      <c r="B100" s="58" t="s">
        <v>10</v>
      </c>
      <c r="C100" s="58" t="s">
        <v>27</v>
      </c>
      <c r="D100" s="58" t="s">
        <v>137</v>
      </c>
      <c r="E100" s="58" t="s">
        <v>54</v>
      </c>
      <c r="F100" s="55">
        <v>25.3</v>
      </c>
      <c r="G100" s="55">
        <v>357.6</v>
      </c>
      <c r="H100" s="55">
        <v>9</v>
      </c>
      <c r="I100" s="55">
        <v>0</v>
      </c>
      <c r="J100" s="55">
        <v>0</v>
      </c>
      <c r="K100" s="55">
        <v>0</v>
      </c>
      <c r="L100" s="55">
        <v>0</v>
      </c>
      <c r="M100" s="55">
        <v>394.9</v>
      </c>
      <c r="N100" s="19">
        <f t="shared" si="2"/>
        <v>0.06406685236768803</v>
      </c>
    </row>
    <row r="101" spans="1:14" ht="12.75">
      <c r="A101" s="58" t="s">
        <v>155</v>
      </c>
      <c r="B101" s="58" t="s">
        <v>9</v>
      </c>
      <c r="C101" s="58" t="s">
        <v>26</v>
      </c>
      <c r="D101" s="58" t="s">
        <v>138</v>
      </c>
      <c r="E101" s="58" t="s">
        <v>52</v>
      </c>
      <c r="F101" s="55">
        <v>118.71</v>
      </c>
      <c r="G101" s="55">
        <v>1141.29</v>
      </c>
      <c r="H101" s="55">
        <v>13.5</v>
      </c>
      <c r="I101" s="55">
        <v>0</v>
      </c>
      <c r="J101" s="55">
        <v>0</v>
      </c>
      <c r="K101" s="55">
        <v>0</v>
      </c>
      <c r="L101" s="55">
        <v>0</v>
      </c>
      <c r="M101" s="55">
        <v>1273.5</v>
      </c>
      <c r="N101" s="19">
        <f t="shared" si="2"/>
        <v>0.0932155477031802</v>
      </c>
    </row>
    <row r="102" spans="1:14" ht="12.75">
      <c r="A102" s="58" t="s">
        <v>155</v>
      </c>
      <c r="B102" s="58" t="s">
        <v>9</v>
      </c>
      <c r="C102" s="58" t="s">
        <v>26</v>
      </c>
      <c r="D102" s="58" t="s">
        <v>139</v>
      </c>
      <c r="E102" s="58" t="s">
        <v>53</v>
      </c>
      <c r="F102" s="55">
        <v>127</v>
      </c>
      <c r="G102" s="55">
        <v>282</v>
      </c>
      <c r="H102" s="55">
        <v>6</v>
      </c>
      <c r="I102" s="55">
        <v>0</v>
      </c>
      <c r="J102" s="55">
        <v>0</v>
      </c>
      <c r="K102" s="55">
        <v>0</v>
      </c>
      <c r="L102" s="55">
        <v>0</v>
      </c>
      <c r="M102" s="55">
        <v>415</v>
      </c>
      <c r="N102" s="19">
        <f t="shared" si="2"/>
        <v>0.3060240963855422</v>
      </c>
    </row>
    <row r="103" spans="1:14" ht="12.75">
      <c r="A103" s="58" t="s">
        <v>155</v>
      </c>
      <c r="B103" s="58" t="s">
        <v>6</v>
      </c>
      <c r="C103" s="58" t="s">
        <v>23</v>
      </c>
      <c r="D103" s="58" t="s">
        <v>141</v>
      </c>
      <c r="E103" s="58" t="s">
        <v>48</v>
      </c>
      <c r="F103" s="55">
        <v>0</v>
      </c>
      <c r="G103" s="55">
        <v>495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495</v>
      </c>
      <c r="N103" s="19">
        <f t="shared" si="2"/>
        <v>0</v>
      </c>
    </row>
    <row r="104" spans="1:14" ht="12.75">
      <c r="A104" s="58" t="s">
        <v>155</v>
      </c>
      <c r="B104" s="58" t="s">
        <v>7</v>
      </c>
      <c r="C104" s="58" t="s">
        <v>24</v>
      </c>
      <c r="D104" s="58" t="s">
        <v>142</v>
      </c>
      <c r="E104" s="58" t="s">
        <v>49</v>
      </c>
      <c r="F104" s="55">
        <v>127.4</v>
      </c>
      <c r="G104" s="55">
        <v>2099.9</v>
      </c>
      <c r="H104" s="55">
        <v>45</v>
      </c>
      <c r="I104" s="55">
        <v>12</v>
      </c>
      <c r="J104" s="55">
        <v>0</v>
      </c>
      <c r="K104" s="55">
        <v>0</v>
      </c>
      <c r="L104" s="55">
        <v>0</v>
      </c>
      <c r="M104" s="55">
        <v>2284.3</v>
      </c>
      <c r="N104" s="19">
        <f t="shared" si="2"/>
        <v>0.05577200893052576</v>
      </c>
    </row>
    <row r="105" spans="1:14" ht="12.75">
      <c r="A105" s="58" t="s">
        <v>155</v>
      </c>
      <c r="B105" s="58" t="s">
        <v>4</v>
      </c>
      <c r="C105" s="58" t="s">
        <v>21</v>
      </c>
      <c r="D105" s="58" t="s">
        <v>143</v>
      </c>
      <c r="E105" s="58" t="s">
        <v>65</v>
      </c>
      <c r="F105" s="55">
        <v>5.4</v>
      </c>
      <c r="G105" s="55">
        <v>68.58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74.72</v>
      </c>
      <c r="N105" s="19">
        <f t="shared" si="2"/>
        <v>0.07226980728051392</v>
      </c>
    </row>
    <row r="106" spans="1:14" ht="12.75">
      <c r="A106" s="58" t="s">
        <v>155</v>
      </c>
      <c r="B106" s="58" t="s">
        <v>4</v>
      </c>
      <c r="C106" s="58" t="s">
        <v>21</v>
      </c>
      <c r="D106" s="58" t="s">
        <v>144</v>
      </c>
      <c r="E106" s="58" t="s">
        <v>64</v>
      </c>
      <c r="F106" s="55">
        <v>6</v>
      </c>
      <c r="G106" s="55">
        <v>168.3</v>
      </c>
      <c r="H106" s="55">
        <v>7.5</v>
      </c>
      <c r="I106" s="55">
        <v>6</v>
      </c>
      <c r="J106" s="55">
        <v>0</v>
      </c>
      <c r="K106" s="55">
        <v>6</v>
      </c>
      <c r="L106" s="55">
        <v>0</v>
      </c>
      <c r="M106" s="55">
        <v>193.8</v>
      </c>
      <c r="N106" s="19">
        <f t="shared" si="2"/>
        <v>0.03095975232198142</v>
      </c>
    </row>
    <row r="107" spans="1:14" ht="12.75">
      <c r="A107" s="58" t="s">
        <v>155</v>
      </c>
      <c r="B107" s="58" t="s">
        <v>4</v>
      </c>
      <c r="C107" s="58" t="s">
        <v>21</v>
      </c>
      <c r="D107" s="58" t="s">
        <v>145</v>
      </c>
      <c r="E107" s="58" t="s">
        <v>41</v>
      </c>
      <c r="F107" s="55">
        <v>50.35</v>
      </c>
      <c r="G107" s="55">
        <v>271.75</v>
      </c>
      <c r="H107" s="55">
        <v>7.5</v>
      </c>
      <c r="I107" s="55">
        <v>4.5</v>
      </c>
      <c r="J107" s="55">
        <v>0</v>
      </c>
      <c r="K107" s="55">
        <v>4.5</v>
      </c>
      <c r="L107" s="55">
        <v>0</v>
      </c>
      <c r="M107" s="55">
        <v>338.6</v>
      </c>
      <c r="N107" s="19">
        <f t="shared" si="2"/>
        <v>0.14870053160070879</v>
      </c>
    </row>
    <row r="108" spans="1:14" ht="12.75">
      <c r="A108" s="58" t="s">
        <v>155</v>
      </c>
      <c r="B108" s="58" t="s">
        <v>4</v>
      </c>
      <c r="C108" s="58" t="s">
        <v>21</v>
      </c>
      <c r="D108" s="58" t="s">
        <v>146</v>
      </c>
      <c r="E108" s="58" t="s">
        <v>40</v>
      </c>
      <c r="F108" s="55">
        <v>126.5</v>
      </c>
      <c r="G108" s="55">
        <v>1186.7</v>
      </c>
      <c r="H108" s="55">
        <v>104.1</v>
      </c>
      <c r="I108" s="55">
        <v>7.2</v>
      </c>
      <c r="J108" s="55">
        <v>0</v>
      </c>
      <c r="K108" s="55">
        <v>12.9</v>
      </c>
      <c r="L108" s="55">
        <v>0</v>
      </c>
      <c r="M108" s="55">
        <v>1437.4</v>
      </c>
      <c r="N108" s="19">
        <f t="shared" si="2"/>
        <v>0.08800612216502017</v>
      </c>
    </row>
    <row r="109" spans="1:14" ht="12.75">
      <c r="A109" s="58" t="s">
        <v>155</v>
      </c>
      <c r="B109" s="58" t="s">
        <v>4</v>
      </c>
      <c r="C109" s="58" t="s">
        <v>21</v>
      </c>
      <c r="D109" s="58" t="s">
        <v>148</v>
      </c>
      <c r="E109" s="58" t="s">
        <v>42</v>
      </c>
      <c r="F109" s="55">
        <v>33.05</v>
      </c>
      <c r="G109" s="55">
        <v>366.95</v>
      </c>
      <c r="H109" s="55">
        <v>7.5</v>
      </c>
      <c r="I109" s="55">
        <v>4.5</v>
      </c>
      <c r="J109" s="55">
        <v>0</v>
      </c>
      <c r="K109" s="55">
        <v>4.5</v>
      </c>
      <c r="L109" s="55">
        <v>0</v>
      </c>
      <c r="M109" s="55">
        <v>416.5</v>
      </c>
      <c r="N109" s="19">
        <f t="shared" si="2"/>
        <v>0.07935174069627851</v>
      </c>
    </row>
    <row r="110" spans="1:14" ht="12.75">
      <c r="A110" t="s">
        <v>84</v>
      </c>
      <c r="B110">
        <f>COUNTA(B73:B109)</f>
        <v>37</v>
      </c>
      <c r="F110">
        <f aca="true" t="shared" si="4" ref="F110:M110">SUM(F73:F109)</f>
        <v>1518.72</v>
      </c>
      <c r="G110">
        <f t="shared" si="4"/>
        <v>19243.970000000005</v>
      </c>
      <c r="H110">
        <f t="shared" si="4"/>
        <v>1322.9899999999998</v>
      </c>
      <c r="I110">
        <f t="shared" si="4"/>
        <v>100.2</v>
      </c>
      <c r="J110">
        <f t="shared" si="4"/>
        <v>4.5</v>
      </c>
      <c r="K110">
        <f t="shared" si="4"/>
        <v>98.9</v>
      </c>
      <c r="L110">
        <f t="shared" si="4"/>
        <v>0</v>
      </c>
      <c r="M110">
        <f t="shared" si="4"/>
        <v>22329.769999999997</v>
      </c>
      <c r="N110" s="19">
        <f t="shared" si="2"/>
        <v>0.06801323972436797</v>
      </c>
    </row>
    <row r="111" spans="1:13" ht="12.75">
      <c r="A111" s="30"/>
      <c r="B111" s="31"/>
      <c r="C111" s="31"/>
      <c r="D111" s="30"/>
      <c r="E111" s="31"/>
      <c r="F111" s="30"/>
      <c r="G111" s="30"/>
      <c r="H111" s="30"/>
      <c r="I111" s="30"/>
      <c r="J111" s="30"/>
      <c r="K111" s="30"/>
      <c r="L111" s="30"/>
      <c r="M111" s="30"/>
    </row>
    <row r="112" spans="1:14" ht="12.75">
      <c r="A112" s="58" t="s">
        <v>158</v>
      </c>
      <c r="B112" s="58" t="s">
        <v>13</v>
      </c>
      <c r="C112" s="58" t="s">
        <v>30</v>
      </c>
      <c r="D112" s="58" t="s">
        <v>108</v>
      </c>
      <c r="E112" s="58" t="s">
        <v>61</v>
      </c>
      <c r="F112" s="55">
        <v>0</v>
      </c>
      <c r="G112" s="55">
        <v>447.22</v>
      </c>
      <c r="H112" s="55">
        <v>167.33</v>
      </c>
      <c r="I112" s="55">
        <v>6</v>
      </c>
      <c r="J112" s="55">
        <v>0</v>
      </c>
      <c r="K112" s="55">
        <v>0</v>
      </c>
      <c r="L112" s="55">
        <v>0</v>
      </c>
      <c r="M112" s="55">
        <v>620.55</v>
      </c>
      <c r="N112" s="19">
        <f t="shared" si="2"/>
        <v>0</v>
      </c>
    </row>
    <row r="113" spans="1:14" ht="12.75">
      <c r="A113" s="58" t="s">
        <v>158</v>
      </c>
      <c r="B113" s="58" t="s">
        <v>13</v>
      </c>
      <c r="C113" s="58" t="s">
        <v>30</v>
      </c>
      <c r="D113" s="58" t="s">
        <v>109</v>
      </c>
      <c r="E113" s="58" t="s">
        <v>62</v>
      </c>
      <c r="F113" s="55">
        <v>5.8</v>
      </c>
      <c r="G113" s="55">
        <v>406.59</v>
      </c>
      <c r="H113" s="55">
        <v>6</v>
      </c>
      <c r="I113" s="55">
        <v>0</v>
      </c>
      <c r="J113" s="55">
        <v>0</v>
      </c>
      <c r="K113" s="55">
        <v>0</v>
      </c>
      <c r="L113" s="55">
        <v>0</v>
      </c>
      <c r="M113" s="55">
        <v>418.39</v>
      </c>
      <c r="N113" s="19">
        <f t="shared" si="2"/>
        <v>0.013862664021606635</v>
      </c>
    </row>
    <row r="114" spans="1:14" ht="12.75">
      <c r="A114" s="58" t="s">
        <v>158</v>
      </c>
      <c r="B114" s="58" t="s">
        <v>13</v>
      </c>
      <c r="C114" s="58" t="s">
        <v>30</v>
      </c>
      <c r="D114" s="58" t="s">
        <v>110</v>
      </c>
      <c r="E114" s="58" t="s">
        <v>59</v>
      </c>
      <c r="F114" s="55">
        <v>41.71</v>
      </c>
      <c r="G114" s="55">
        <v>697.43</v>
      </c>
      <c r="H114" s="55">
        <v>18</v>
      </c>
      <c r="I114" s="55">
        <v>6</v>
      </c>
      <c r="J114" s="55">
        <v>0</v>
      </c>
      <c r="K114" s="55">
        <v>0</v>
      </c>
      <c r="L114" s="55">
        <v>0</v>
      </c>
      <c r="M114" s="55">
        <v>763.14</v>
      </c>
      <c r="N114" s="19">
        <f t="shared" si="2"/>
        <v>0.05465576434206044</v>
      </c>
    </row>
    <row r="115" spans="1:14" ht="12.75">
      <c r="A115" s="58" t="s">
        <v>158</v>
      </c>
      <c r="B115" s="58" t="s">
        <v>13</v>
      </c>
      <c r="C115" s="58" t="s">
        <v>30</v>
      </c>
      <c r="D115" s="58" t="s">
        <v>156</v>
      </c>
      <c r="E115" s="58" t="s">
        <v>66</v>
      </c>
      <c r="F115" s="55">
        <v>0</v>
      </c>
      <c r="G115" s="55">
        <v>102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102</v>
      </c>
      <c r="N115" s="19">
        <f t="shared" si="2"/>
        <v>0</v>
      </c>
    </row>
    <row r="116" spans="1:14" ht="12.75">
      <c r="A116" s="58" t="s">
        <v>158</v>
      </c>
      <c r="B116" s="58" t="s">
        <v>13</v>
      </c>
      <c r="C116" s="58" t="s">
        <v>30</v>
      </c>
      <c r="D116" s="58" t="s">
        <v>111</v>
      </c>
      <c r="E116" s="58" t="s">
        <v>60</v>
      </c>
      <c r="F116" s="55">
        <v>0.7</v>
      </c>
      <c r="G116" s="55">
        <v>417.22</v>
      </c>
      <c r="H116" s="55">
        <v>6.2</v>
      </c>
      <c r="I116" s="55">
        <v>0</v>
      </c>
      <c r="J116" s="55">
        <v>0</v>
      </c>
      <c r="K116" s="55">
        <v>0</v>
      </c>
      <c r="L116" s="55">
        <v>0</v>
      </c>
      <c r="M116" s="55">
        <v>424.12</v>
      </c>
      <c r="N116" s="19">
        <f t="shared" si="2"/>
        <v>0.0016504762802980288</v>
      </c>
    </row>
    <row r="117" spans="1:14" ht="12.75">
      <c r="A117" s="58" t="s">
        <v>158</v>
      </c>
      <c r="B117" s="58" t="s">
        <v>13</v>
      </c>
      <c r="C117" s="58" t="s">
        <v>30</v>
      </c>
      <c r="D117" s="58" t="s">
        <v>157</v>
      </c>
      <c r="E117" s="58" t="s">
        <v>67</v>
      </c>
      <c r="F117" s="55">
        <v>0</v>
      </c>
      <c r="G117" s="55">
        <v>48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48</v>
      </c>
      <c r="N117" s="19">
        <f t="shared" si="2"/>
        <v>0</v>
      </c>
    </row>
    <row r="118" spans="1:14" ht="12.75">
      <c r="A118" s="58" t="s">
        <v>158</v>
      </c>
      <c r="B118" s="58" t="s">
        <v>3</v>
      </c>
      <c r="C118" s="58" t="s">
        <v>20</v>
      </c>
      <c r="D118" s="58" t="s">
        <v>112</v>
      </c>
      <c r="E118" s="58" t="s">
        <v>39</v>
      </c>
      <c r="F118" s="55">
        <v>25</v>
      </c>
      <c r="G118" s="55">
        <v>769.75</v>
      </c>
      <c r="H118" s="55">
        <v>6.6</v>
      </c>
      <c r="I118" s="55">
        <v>4.5</v>
      </c>
      <c r="J118" s="55">
        <v>0</v>
      </c>
      <c r="K118" s="55">
        <v>0</v>
      </c>
      <c r="L118" s="55">
        <v>0</v>
      </c>
      <c r="M118" s="55">
        <v>805.85</v>
      </c>
      <c r="N118" s="19">
        <f t="shared" si="2"/>
        <v>0.031023143264875597</v>
      </c>
    </row>
    <row r="119" spans="1:14" ht="12.75">
      <c r="A119" s="58" t="s">
        <v>158</v>
      </c>
      <c r="B119" s="58" t="s">
        <v>3</v>
      </c>
      <c r="C119" s="58" t="s">
        <v>20</v>
      </c>
      <c r="D119" s="58" t="s">
        <v>113</v>
      </c>
      <c r="E119" s="58" t="s">
        <v>38</v>
      </c>
      <c r="F119" s="55">
        <v>25.7</v>
      </c>
      <c r="G119" s="55">
        <v>733.1</v>
      </c>
      <c r="H119" s="55">
        <v>7</v>
      </c>
      <c r="I119" s="55">
        <v>6</v>
      </c>
      <c r="J119" s="55">
        <v>0</v>
      </c>
      <c r="K119" s="55">
        <v>6</v>
      </c>
      <c r="L119" s="55">
        <v>0</v>
      </c>
      <c r="M119" s="55">
        <v>777.8</v>
      </c>
      <c r="N119" s="19">
        <f t="shared" si="2"/>
        <v>0.03304191308819748</v>
      </c>
    </row>
    <row r="120" spans="1:14" ht="12.75">
      <c r="A120" s="58" t="s">
        <v>158</v>
      </c>
      <c r="B120" s="58" t="s">
        <v>8</v>
      </c>
      <c r="C120" s="58" t="s">
        <v>25</v>
      </c>
      <c r="D120" s="58" t="s">
        <v>114</v>
      </c>
      <c r="E120" s="58" t="s">
        <v>51</v>
      </c>
      <c r="F120" s="55">
        <v>113.3</v>
      </c>
      <c r="G120" s="55">
        <v>327.4</v>
      </c>
      <c r="H120" s="55">
        <v>50</v>
      </c>
      <c r="I120" s="55">
        <v>0</v>
      </c>
      <c r="J120" s="55">
        <v>0</v>
      </c>
      <c r="K120" s="55">
        <v>0</v>
      </c>
      <c r="L120" s="55">
        <v>0</v>
      </c>
      <c r="M120" s="55">
        <v>490.7</v>
      </c>
      <c r="N120" s="19">
        <f t="shared" si="2"/>
        <v>0.23089464030976156</v>
      </c>
    </row>
    <row r="121" spans="1:14" ht="12.75">
      <c r="A121" s="58" t="s">
        <v>158</v>
      </c>
      <c r="B121" s="58" t="s">
        <v>8</v>
      </c>
      <c r="C121" s="58" t="s">
        <v>25</v>
      </c>
      <c r="D121" s="58" t="s">
        <v>115</v>
      </c>
      <c r="E121" s="58" t="s">
        <v>45</v>
      </c>
      <c r="F121" s="55">
        <v>38</v>
      </c>
      <c r="G121" s="55">
        <v>329.1</v>
      </c>
      <c r="H121" s="55">
        <v>9</v>
      </c>
      <c r="I121" s="55">
        <v>0</v>
      </c>
      <c r="J121" s="55">
        <v>0</v>
      </c>
      <c r="K121" s="55">
        <v>0</v>
      </c>
      <c r="L121" s="55">
        <v>0</v>
      </c>
      <c r="M121" s="55">
        <v>376.1</v>
      </c>
      <c r="N121" s="19">
        <f t="shared" si="2"/>
        <v>0.10103695825578303</v>
      </c>
    </row>
    <row r="122" spans="1:14" ht="12.75">
      <c r="A122" s="58" t="s">
        <v>158</v>
      </c>
      <c r="B122" s="58" t="s">
        <v>8</v>
      </c>
      <c r="C122" s="58" t="s">
        <v>25</v>
      </c>
      <c r="D122" s="58" t="s">
        <v>116</v>
      </c>
      <c r="E122" s="58" t="s">
        <v>43</v>
      </c>
      <c r="F122" s="55">
        <v>31.3</v>
      </c>
      <c r="G122" s="55">
        <v>458.1</v>
      </c>
      <c r="H122" s="55">
        <v>35.5</v>
      </c>
      <c r="I122" s="55">
        <v>0</v>
      </c>
      <c r="J122" s="55">
        <v>0</v>
      </c>
      <c r="K122" s="55">
        <v>0</v>
      </c>
      <c r="L122" s="55">
        <v>0</v>
      </c>
      <c r="M122" s="55">
        <v>524.9</v>
      </c>
      <c r="N122" s="19">
        <f t="shared" si="2"/>
        <v>0.059630405791579355</v>
      </c>
    </row>
    <row r="123" spans="1:14" ht="12.75">
      <c r="A123" s="58" t="s">
        <v>158</v>
      </c>
      <c r="B123" s="58" t="s">
        <v>8</v>
      </c>
      <c r="C123" s="58" t="s">
        <v>25</v>
      </c>
      <c r="D123" s="58" t="s">
        <v>117</v>
      </c>
      <c r="E123" s="58" t="s">
        <v>50</v>
      </c>
      <c r="F123" s="55">
        <v>55.5</v>
      </c>
      <c r="G123" s="55">
        <v>238.5</v>
      </c>
      <c r="H123" s="55">
        <v>54</v>
      </c>
      <c r="I123" s="55">
        <v>0</v>
      </c>
      <c r="J123" s="55">
        <v>0</v>
      </c>
      <c r="K123" s="55">
        <v>0</v>
      </c>
      <c r="L123" s="55">
        <v>0</v>
      </c>
      <c r="M123" s="55">
        <v>365.25</v>
      </c>
      <c r="N123" s="19">
        <f t="shared" si="2"/>
        <v>0.15195071868583163</v>
      </c>
    </row>
    <row r="124" spans="1:14" ht="12.75">
      <c r="A124" s="58" t="s">
        <v>158</v>
      </c>
      <c r="B124" s="58" t="s">
        <v>8</v>
      </c>
      <c r="C124" s="58" t="s">
        <v>25</v>
      </c>
      <c r="D124" s="58" t="s">
        <v>118</v>
      </c>
      <c r="E124" s="58" t="s">
        <v>47</v>
      </c>
      <c r="F124" s="55">
        <v>35.76</v>
      </c>
      <c r="G124" s="55">
        <v>577.44</v>
      </c>
      <c r="H124" s="55">
        <v>15</v>
      </c>
      <c r="I124" s="55">
        <v>0</v>
      </c>
      <c r="J124" s="55">
        <v>0</v>
      </c>
      <c r="K124" s="55">
        <v>0</v>
      </c>
      <c r="L124" s="55">
        <v>0</v>
      </c>
      <c r="M124" s="55">
        <v>628.2</v>
      </c>
      <c r="N124" s="19">
        <f t="shared" si="2"/>
        <v>0.05692454632282712</v>
      </c>
    </row>
    <row r="125" spans="1:14" ht="12.75">
      <c r="A125" s="58" t="s">
        <v>158</v>
      </c>
      <c r="B125" s="58" t="s">
        <v>8</v>
      </c>
      <c r="C125" s="58" t="s">
        <v>25</v>
      </c>
      <c r="D125" s="58" t="s">
        <v>119</v>
      </c>
      <c r="E125" s="58" t="s">
        <v>42</v>
      </c>
      <c r="F125" s="55">
        <v>8.4</v>
      </c>
      <c r="G125" s="55">
        <v>274.6</v>
      </c>
      <c r="H125" s="55">
        <v>13.5</v>
      </c>
      <c r="I125" s="55">
        <v>0</v>
      </c>
      <c r="J125" s="55">
        <v>0</v>
      </c>
      <c r="K125" s="55">
        <v>0</v>
      </c>
      <c r="L125" s="55">
        <v>0</v>
      </c>
      <c r="M125" s="55">
        <v>296.5</v>
      </c>
      <c r="N125" s="19">
        <f t="shared" si="2"/>
        <v>0.02833052276559865</v>
      </c>
    </row>
    <row r="126" spans="1:14" ht="12.75">
      <c r="A126" s="58" t="s">
        <v>158</v>
      </c>
      <c r="B126" s="58" t="s">
        <v>11</v>
      </c>
      <c r="C126" s="58" t="s">
        <v>28</v>
      </c>
      <c r="D126" s="58" t="s">
        <v>121</v>
      </c>
      <c r="E126" s="58" t="s">
        <v>55</v>
      </c>
      <c r="F126" s="55">
        <v>31</v>
      </c>
      <c r="G126" s="55">
        <v>248.25</v>
      </c>
      <c r="H126" s="55">
        <v>51</v>
      </c>
      <c r="I126" s="55">
        <v>0</v>
      </c>
      <c r="J126" s="55">
        <v>0</v>
      </c>
      <c r="K126" s="55">
        <v>0</v>
      </c>
      <c r="L126" s="55">
        <v>0</v>
      </c>
      <c r="M126" s="55">
        <v>330.25</v>
      </c>
      <c r="N126" s="19">
        <f t="shared" si="2"/>
        <v>0.09386828160484481</v>
      </c>
    </row>
    <row r="127" spans="1:14" ht="12.75">
      <c r="A127" s="58" t="s">
        <v>158</v>
      </c>
      <c r="B127" s="58" t="s">
        <v>11</v>
      </c>
      <c r="C127" s="58" t="s">
        <v>28</v>
      </c>
      <c r="D127" s="58" t="s">
        <v>122</v>
      </c>
      <c r="E127" s="58" t="s">
        <v>57</v>
      </c>
      <c r="F127" s="55">
        <v>15.95</v>
      </c>
      <c r="G127" s="55">
        <v>408.35</v>
      </c>
      <c r="H127" s="55">
        <v>40.5</v>
      </c>
      <c r="I127" s="55">
        <v>0</v>
      </c>
      <c r="J127" s="55">
        <v>0</v>
      </c>
      <c r="K127" s="55">
        <v>0</v>
      </c>
      <c r="L127" s="55">
        <v>0</v>
      </c>
      <c r="M127" s="55">
        <v>480.9</v>
      </c>
      <c r="N127" s="19">
        <f t="shared" si="2"/>
        <v>0.03316697858182574</v>
      </c>
    </row>
    <row r="128" spans="1:14" ht="12.75">
      <c r="A128" s="58" t="s">
        <v>158</v>
      </c>
      <c r="B128" s="58" t="s">
        <v>11</v>
      </c>
      <c r="C128" s="58" t="s">
        <v>28</v>
      </c>
      <c r="D128" s="58" t="s">
        <v>123</v>
      </c>
      <c r="E128" s="58" t="s">
        <v>58</v>
      </c>
      <c r="F128" s="55">
        <v>67.35</v>
      </c>
      <c r="G128" s="55">
        <v>328.5</v>
      </c>
      <c r="H128" s="55">
        <v>32.9</v>
      </c>
      <c r="I128" s="55">
        <v>0</v>
      </c>
      <c r="J128" s="55">
        <v>0</v>
      </c>
      <c r="K128" s="55">
        <v>4.5</v>
      </c>
      <c r="L128" s="55">
        <v>0</v>
      </c>
      <c r="M128" s="55">
        <v>433.25</v>
      </c>
      <c r="N128" s="19">
        <f t="shared" si="2"/>
        <v>0.1554529717253318</v>
      </c>
    </row>
    <row r="129" spans="1:14" ht="12.75">
      <c r="A129" s="58" t="s">
        <v>158</v>
      </c>
      <c r="B129" s="58" t="s">
        <v>11</v>
      </c>
      <c r="C129" s="58" t="s">
        <v>28</v>
      </c>
      <c r="D129" s="58" t="s">
        <v>125</v>
      </c>
      <c r="E129" s="58" t="s">
        <v>56</v>
      </c>
      <c r="F129" s="55">
        <v>14.54</v>
      </c>
      <c r="G129" s="55">
        <v>221.31</v>
      </c>
      <c r="H129" s="55">
        <v>78</v>
      </c>
      <c r="I129" s="55">
        <v>30</v>
      </c>
      <c r="J129" s="55">
        <v>0</v>
      </c>
      <c r="K129" s="55">
        <v>23</v>
      </c>
      <c r="L129" s="55">
        <v>0</v>
      </c>
      <c r="M129" s="55">
        <v>372.1</v>
      </c>
      <c r="N129" s="19">
        <f t="shared" si="2"/>
        <v>0.03907551733404998</v>
      </c>
    </row>
    <row r="130" spans="1:14" ht="12.75">
      <c r="A130" s="58" t="s">
        <v>158</v>
      </c>
      <c r="B130" s="58" t="s">
        <v>2</v>
      </c>
      <c r="C130" s="58" t="s">
        <v>19</v>
      </c>
      <c r="D130" s="58" t="s">
        <v>152</v>
      </c>
      <c r="E130" s="58" t="s">
        <v>37</v>
      </c>
      <c r="F130" s="55">
        <v>70.14</v>
      </c>
      <c r="G130" s="55">
        <v>2168.61</v>
      </c>
      <c r="H130" s="55">
        <v>18</v>
      </c>
      <c r="I130" s="55">
        <v>12</v>
      </c>
      <c r="J130" s="55">
        <v>0</v>
      </c>
      <c r="K130" s="55">
        <v>0</v>
      </c>
      <c r="L130" s="55">
        <v>0</v>
      </c>
      <c r="M130" s="55">
        <v>2268.75</v>
      </c>
      <c r="N130" s="19">
        <f t="shared" si="2"/>
        <v>0.030915702479338843</v>
      </c>
    </row>
    <row r="131" spans="1:14" ht="12.75">
      <c r="A131" s="58" t="s">
        <v>158</v>
      </c>
      <c r="B131" s="58" t="s">
        <v>14</v>
      </c>
      <c r="C131" s="58" t="s">
        <v>31</v>
      </c>
      <c r="D131" s="58" t="s">
        <v>153</v>
      </c>
      <c r="E131" s="58" t="s">
        <v>63</v>
      </c>
      <c r="F131" s="55">
        <v>20.2</v>
      </c>
      <c r="G131" s="55">
        <v>937.5</v>
      </c>
      <c r="H131" s="55">
        <v>21.2</v>
      </c>
      <c r="I131" s="55">
        <v>0</v>
      </c>
      <c r="J131" s="55">
        <v>0</v>
      </c>
      <c r="K131" s="55">
        <v>0</v>
      </c>
      <c r="L131" s="55">
        <v>0</v>
      </c>
      <c r="M131" s="55">
        <v>978.9</v>
      </c>
      <c r="N131" s="19">
        <f aca="true" t="shared" si="5" ref="N131:N194">F131/M131</f>
        <v>0.020635407089590357</v>
      </c>
    </row>
    <row r="132" spans="1:14" ht="12.75">
      <c r="A132" s="58" t="s">
        <v>158</v>
      </c>
      <c r="B132" s="58" t="s">
        <v>5</v>
      </c>
      <c r="C132" s="58" t="s">
        <v>22</v>
      </c>
      <c r="D132" s="58" t="s">
        <v>129</v>
      </c>
      <c r="E132" s="58" t="s">
        <v>44</v>
      </c>
      <c r="F132" s="55">
        <v>17</v>
      </c>
      <c r="G132" s="55">
        <v>564.1</v>
      </c>
      <c r="H132" s="55">
        <v>144</v>
      </c>
      <c r="I132" s="55">
        <v>10.5</v>
      </c>
      <c r="J132" s="55">
        <v>0</v>
      </c>
      <c r="K132" s="55">
        <v>10.5</v>
      </c>
      <c r="L132" s="55">
        <v>0</v>
      </c>
      <c r="M132" s="55">
        <v>746.1</v>
      </c>
      <c r="N132" s="19">
        <f t="shared" si="5"/>
        <v>0.022785149443774293</v>
      </c>
    </row>
    <row r="133" spans="1:14" ht="12.75">
      <c r="A133" s="58" t="s">
        <v>158</v>
      </c>
      <c r="B133" s="58" t="s">
        <v>5</v>
      </c>
      <c r="C133" s="58" t="s">
        <v>22</v>
      </c>
      <c r="D133" s="58" t="s">
        <v>130</v>
      </c>
      <c r="E133" s="58" t="s">
        <v>45</v>
      </c>
      <c r="F133" s="55">
        <v>17</v>
      </c>
      <c r="G133" s="55">
        <v>505.25</v>
      </c>
      <c r="H133" s="55">
        <v>13.5</v>
      </c>
      <c r="I133" s="55">
        <v>9</v>
      </c>
      <c r="J133" s="55">
        <v>0</v>
      </c>
      <c r="K133" s="55">
        <v>13.5</v>
      </c>
      <c r="L133" s="55">
        <v>0</v>
      </c>
      <c r="M133" s="55">
        <v>558.25</v>
      </c>
      <c r="N133" s="19">
        <f t="shared" si="5"/>
        <v>0.03045230631437528</v>
      </c>
    </row>
    <row r="134" spans="1:14" ht="12.75">
      <c r="A134" s="58" t="s">
        <v>158</v>
      </c>
      <c r="B134" s="58" t="s">
        <v>5</v>
      </c>
      <c r="C134" s="58" t="s">
        <v>22</v>
      </c>
      <c r="D134" s="58" t="s">
        <v>131</v>
      </c>
      <c r="E134" s="58" t="s">
        <v>46</v>
      </c>
      <c r="F134" s="55">
        <v>32</v>
      </c>
      <c r="G134" s="55">
        <v>826.65</v>
      </c>
      <c r="H134" s="55">
        <v>186.25</v>
      </c>
      <c r="I134" s="55">
        <v>12</v>
      </c>
      <c r="J134" s="55">
        <v>0</v>
      </c>
      <c r="K134" s="55">
        <v>12</v>
      </c>
      <c r="L134" s="55">
        <v>0</v>
      </c>
      <c r="M134" s="55">
        <v>1075.4</v>
      </c>
      <c r="N134" s="19">
        <f t="shared" si="5"/>
        <v>0.029756369722893805</v>
      </c>
    </row>
    <row r="135" spans="1:14" ht="12.75">
      <c r="A135" s="58" t="s">
        <v>158</v>
      </c>
      <c r="B135" s="58" t="s">
        <v>5</v>
      </c>
      <c r="C135" s="58" t="s">
        <v>22</v>
      </c>
      <c r="D135" s="58" t="s">
        <v>132</v>
      </c>
      <c r="E135" s="58" t="s">
        <v>43</v>
      </c>
      <c r="F135" s="55">
        <v>18.9</v>
      </c>
      <c r="G135" s="55">
        <v>900.6</v>
      </c>
      <c r="H135" s="55">
        <v>21</v>
      </c>
      <c r="I135" s="55">
        <v>9</v>
      </c>
      <c r="J135" s="55">
        <v>9</v>
      </c>
      <c r="K135" s="55">
        <v>9</v>
      </c>
      <c r="L135" s="55">
        <v>0</v>
      </c>
      <c r="M135" s="55">
        <v>967.5</v>
      </c>
      <c r="N135" s="19">
        <f t="shared" si="5"/>
        <v>0.01953488372093023</v>
      </c>
    </row>
    <row r="136" spans="1:14" ht="12.75">
      <c r="A136" s="58" t="s">
        <v>158</v>
      </c>
      <c r="B136" s="58" t="s">
        <v>5</v>
      </c>
      <c r="C136" s="58" t="s">
        <v>22</v>
      </c>
      <c r="D136" s="58" t="s">
        <v>133</v>
      </c>
      <c r="E136" s="58" t="s">
        <v>47</v>
      </c>
      <c r="F136" s="55">
        <v>13.5</v>
      </c>
      <c r="G136" s="55">
        <v>1001.3</v>
      </c>
      <c r="H136" s="55">
        <v>18</v>
      </c>
      <c r="I136" s="55">
        <v>9</v>
      </c>
      <c r="J136" s="55">
        <v>0</v>
      </c>
      <c r="K136" s="55">
        <v>9</v>
      </c>
      <c r="L136" s="55">
        <v>0</v>
      </c>
      <c r="M136" s="55">
        <v>1050.8</v>
      </c>
      <c r="N136" s="19">
        <f t="shared" si="5"/>
        <v>0.012847354396650171</v>
      </c>
    </row>
    <row r="137" spans="1:14" ht="12.75">
      <c r="A137" s="58" t="s">
        <v>158</v>
      </c>
      <c r="B137" s="58" t="s">
        <v>12</v>
      </c>
      <c r="C137" s="58" t="s">
        <v>29</v>
      </c>
      <c r="D137" s="58" t="s">
        <v>135</v>
      </c>
      <c r="E137" s="58" t="s">
        <v>50</v>
      </c>
      <c r="F137" s="55">
        <v>255.3</v>
      </c>
      <c r="G137" s="55">
        <v>1459.7</v>
      </c>
      <c r="H137" s="55">
        <v>223.5</v>
      </c>
      <c r="I137" s="55">
        <v>0</v>
      </c>
      <c r="J137" s="55">
        <v>0</v>
      </c>
      <c r="K137" s="55">
        <v>4.5</v>
      </c>
      <c r="L137" s="55">
        <v>0</v>
      </c>
      <c r="M137" s="55">
        <v>1974.5</v>
      </c>
      <c r="N137" s="19">
        <f t="shared" si="5"/>
        <v>0.12929855659660675</v>
      </c>
    </row>
    <row r="138" spans="1:14" ht="12.75">
      <c r="A138" s="58" t="s">
        <v>158</v>
      </c>
      <c r="B138" s="58" t="s">
        <v>10</v>
      </c>
      <c r="C138" s="58" t="s">
        <v>27</v>
      </c>
      <c r="D138" s="58" t="s">
        <v>136</v>
      </c>
      <c r="E138" s="58" t="s">
        <v>51</v>
      </c>
      <c r="F138" s="55">
        <v>21.77</v>
      </c>
      <c r="G138" s="55">
        <v>604.62</v>
      </c>
      <c r="H138" s="55">
        <v>110.06</v>
      </c>
      <c r="I138" s="55">
        <v>4.5</v>
      </c>
      <c r="J138" s="55">
        <v>0</v>
      </c>
      <c r="K138" s="55">
        <v>9</v>
      </c>
      <c r="L138" s="55">
        <v>0</v>
      </c>
      <c r="M138" s="55">
        <v>749.95</v>
      </c>
      <c r="N138" s="19">
        <f t="shared" si="5"/>
        <v>0.029028601906793784</v>
      </c>
    </row>
    <row r="139" spans="1:14" ht="12.75">
      <c r="A139" s="58" t="s">
        <v>158</v>
      </c>
      <c r="B139" s="58" t="s">
        <v>10</v>
      </c>
      <c r="C139" s="58" t="s">
        <v>27</v>
      </c>
      <c r="D139" s="58" t="s">
        <v>137</v>
      </c>
      <c r="E139" s="58" t="s">
        <v>54</v>
      </c>
      <c r="F139" s="55">
        <v>31.6</v>
      </c>
      <c r="G139" s="55">
        <v>440.6</v>
      </c>
      <c r="H139" s="55">
        <v>18</v>
      </c>
      <c r="I139" s="55">
        <v>4.5</v>
      </c>
      <c r="J139" s="55">
        <v>0</v>
      </c>
      <c r="K139" s="55">
        <v>0</v>
      </c>
      <c r="L139" s="55">
        <v>0</v>
      </c>
      <c r="M139" s="55">
        <v>496.7</v>
      </c>
      <c r="N139" s="19">
        <f t="shared" si="5"/>
        <v>0.06361989128246427</v>
      </c>
    </row>
    <row r="140" spans="1:14" ht="12.75">
      <c r="A140" s="58" t="s">
        <v>158</v>
      </c>
      <c r="B140" s="58" t="s">
        <v>9</v>
      </c>
      <c r="C140" s="58" t="s">
        <v>26</v>
      </c>
      <c r="D140" s="58" t="s">
        <v>138</v>
      </c>
      <c r="E140" s="58" t="s">
        <v>52</v>
      </c>
      <c r="F140" s="55">
        <v>125.36</v>
      </c>
      <c r="G140" s="55">
        <v>1650.64</v>
      </c>
      <c r="H140" s="55">
        <v>27</v>
      </c>
      <c r="I140" s="55">
        <v>0</v>
      </c>
      <c r="J140" s="55">
        <v>0</v>
      </c>
      <c r="K140" s="55">
        <v>0</v>
      </c>
      <c r="L140" s="55">
        <v>0</v>
      </c>
      <c r="M140" s="55">
        <v>1803</v>
      </c>
      <c r="N140" s="19">
        <f t="shared" si="5"/>
        <v>0.069528563505269</v>
      </c>
    </row>
    <row r="141" spans="1:14" ht="12.75">
      <c r="A141" s="58" t="s">
        <v>158</v>
      </c>
      <c r="B141" s="58" t="s">
        <v>9</v>
      </c>
      <c r="C141" s="58" t="s">
        <v>26</v>
      </c>
      <c r="D141" s="58" t="s">
        <v>139</v>
      </c>
      <c r="E141" s="58" t="s">
        <v>53</v>
      </c>
      <c r="F141" s="55">
        <v>72.1</v>
      </c>
      <c r="G141" s="55">
        <v>474.9</v>
      </c>
      <c r="H141" s="55">
        <v>18</v>
      </c>
      <c r="I141" s="55">
        <v>0</v>
      </c>
      <c r="J141" s="55">
        <v>0</v>
      </c>
      <c r="K141" s="55">
        <v>0</v>
      </c>
      <c r="L141" s="55">
        <v>0</v>
      </c>
      <c r="M141" s="55">
        <v>565</v>
      </c>
      <c r="N141" s="19">
        <f t="shared" si="5"/>
        <v>0.12761061946902655</v>
      </c>
    </row>
    <row r="142" spans="1:14" ht="12.75">
      <c r="A142" s="58" t="s">
        <v>158</v>
      </c>
      <c r="B142" s="58" t="s">
        <v>6</v>
      </c>
      <c r="C142" s="58" t="s">
        <v>23</v>
      </c>
      <c r="D142" s="58" t="s">
        <v>141</v>
      </c>
      <c r="E142" s="58" t="s">
        <v>48</v>
      </c>
      <c r="F142" s="55">
        <v>0</v>
      </c>
      <c r="G142" s="55">
        <v>516</v>
      </c>
      <c r="H142" s="55">
        <v>6.75</v>
      </c>
      <c r="I142" s="55">
        <v>0</v>
      </c>
      <c r="J142" s="55">
        <v>0</v>
      </c>
      <c r="K142" s="55">
        <v>0</v>
      </c>
      <c r="L142" s="55">
        <v>0</v>
      </c>
      <c r="M142" s="55">
        <v>522.75</v>
      </c>
      <c r="N142" s="19">
        <f t="shared" si="5"/>
        <v>0</v>
      </c>
    </row>
    <row r="143" spans="1:14" ht="12.75">
      <c r="A143" s="58" t="s">
        <v>158</v>
      </c>
      <c r="B143" s="58" t="s">
        <v>7</v>
      </c>
      <c r="C143" s="58" t="s">
        <v>24</v>
      </c>
      <c r="D143" s="58" t="s">
        <v>142</v>
      </c>
      <c r="E143" s="58" t="s">
        <v>49</v>
      </c>
      <c r="F143" s="55">
        <v>108.4</v>
      </c>
      <c r="G143" s="55">
        <v>1884.76</v>
      </c>
      <c r="H143" s="55">
        <v>124.44</v>
      </c>
      <c r="I143" s="55">
        <v>12</v>
      </c>
      <c r="J143" s="55">
        <v>0</v>
      </c>
      <c r="K143" s="55">
        <v>0</v>
      </c>
      <c r="L143" s="55">
        <v>0</v>
      </c>
      <c r="M143" s="55">
        <v>2129.6</v>
      </c>
      <c r="N143" s="19">
        <f t="shared" si="5"/>
        <v>0.050901577761081895</v>
      </c>
    </row>
    <row r="144" spans="1:14" ht="12.75">
      <c r="A144" s="58" t="s">
        <v>158</v>
      </c>
      <c r="B144" s="58" t="s">
        <v>4</v>
      </c>
      <c r="C144" s="58" t="s">
        <v>21</v>
      </c>
      <c r="D144" s="58" t="s">
        <v>143</v>
      </c>
      <c r="E144" s="58" t="s">
        <v>65</v>
      </c>
      <c r="F144" s="55">
        <v>0</v>
      </c>
      <c r="G144" s="55">
        <v>187.44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188.18</v>
      </c>
      <c r="N144" s="19">
        <f t="shared" si="5"/>
        <v>0</v>
      </c>
    </row>
    <row r="145" spans="1:14" ht="12.75">
      <c r="A145" s="58" t="s">
        <v>158</v>
      </c>
      <c r="B145" s="58" t="s">
        <v>4</v>
      </c>
      <c r="C145" s="58" t="s">
        <v>21</v>
      </c>
      <c r="D145" s="58" t="s">
        <v>144</v>
      </c>
      <c r="E145" s="58" t="s">
        <v>64</v>
      </c>
      <c r="F145" s="55">
        <v>7.36</v>
      </c>
      <c r="G145" s="55">
        <v>252.64</v>
      </c>
      <c r="H145" s="55">
        <v>7.5</v>
      </c>
      <c r="I145" s="55">
        <v>6</v>
      </c>
      <c r="J145" s="55">
        <v>0</v>
      </c>
      <c r="K145" s="55">
        <v>6</v>
      </c>
      <c r="L145" s="55">
        <v>0</v>
      </c>
      <c r="M145" s="55">
        <v>279.5</v>
      </c>
      <c r="N145" s="19">
        <f t="shared" si="5"/>
        <v>0.02633273703041145</v>
      </c>
    </row>
    <row r="146" spans="1:14" ht="12.75">
      <c r="A146" s="58" t="s">
        <v>158</v>
      </c>
      <c r="B146" s="58" t="s">
        <v>4</v>
      </c>
      <c r="C146" s="58" t="s">
        <v>21</v>
      </c>
      <c r="D146" s="58" t="s">
        <v>145</v>
      </c>
      <c r="E146" s="58" t="s">
        <v>41</v>
      </c>
      <c r="F146" s="55">
        <v>38.65</v>
      </c>
      <c r="G146" s="55">
        <v>518.25</v>
      </c>
      <c r="H146" s="55">
        <v>13.5</v>
      </c>
      <c r="I146" s="55">
        <v>16.5</v>
      </c>
      <c r="J146" s="55">
        <v>0</v>
      </c>
      <c r="K146" s="55">
        <v>16.5</v>
      </c>
      <c r="L146" s="55">
        <v>0</v>
      </c>
      <c r="M146" s="55">
        <v>603.4</v>
      </c>
      <c r="N146" s="19">
        <f t="shared" si="5"/>
        <v>0.06405369572422936</v>
      </c>
    </row>
    <row r="147" spans="1:14" ht="12.75">
      <c r="A147" s="58" t="s">
        <v>158</v>
      </c>
      <c r="B147" s="58" t="s">
        <v>4</v>
      </c>
      <c r="C147" s="58" t="s">
        <v>21</v>
      </c>
      <c r="D147" s="58" t="s">
        <v>146</v>
      </c>
      <c r="E147" s="58" t="s">
        <v>40</v>
      </c>
      <c r="F147" s="55">
        <v>135.75</v>
      </c>
      <c r="G147" s="55">
        <v>1390.11</v>
      </c>
      <c r="H147" s="55">
        <v>116.4</v>
      </c>
      <c r="I147" s="55">
        <v>16.2</v>
      </c>
      <c r="J147" s="55">
        <v>0</v>
      </c>
      <c r="K147" s="55">
        <v>22.8</v>
      </c>
      <c r="L147" s="55">
        <v>0</v>
      </c>
      <c r="M147" s="55">
        <v>1681.26</v>
      </c>
      <c r="N147" s="19">
        <f t="shared" si="5"/>
        <v>0.08074301416794546</v>
      </c>
    </row>
    <row r="148" spans="1:14" ht="12.75">
      <c r="A148" s="58" t="s">
        <v>158</v>
      </c>
      <c r="B148" s="58" t="s">
        <v>4</v>
      </c>
      <c r="C148" s="58" t="s">
        <v>21</v>
      </c>
      <c r="D148" s="58" t="s">
        <v>148</v>
      </c>
      <c r="E148" s="58" t="s">
        <v>42</v>
      </c>
      <c r="F148" s="55">
        <v>57.5</v>
      </c>
      <c r="G148" s="55">
        <v>509.13</v>
      </c>
      <c r="H148" s="55">
        <v>15</v>
      </c>
      <c r="I148" s="55">
        <v>13.5</v>
      </c>
      <c r="J148" s="55">
        <v>0</v>
      </c>
      <c r="K148" s="55">
        <v>13.5</v>
      </c>
      <c r="L148" s="55">
        <v>0</v>
      </c>
      <c r="M148" s="55">
        <v>608.63</v>
      </c>
      <c r="N148" s="19">
        <f t="shared" si="5"/>
        <v>0.09447447546128189</v>
      </c>
    </row>
    <row r="149" spans="1:14" ht="12.75">
      <c r="A149" t="s">
        <v>84</v>
      </c>
      <c r="B149">
        <f>COUNTA(B112:B148)</f>
        <v>37</v>
      </c>
      <c r="F149">
        <f aca="true" t="shared" si="6" ref="F149:M149">SUM(F112:F148)</f>
        <v>1552.54</v>
      </c>
      <c r="G149">
        <f t="shared" si="6"/>
        <v>23825.66</v>
      </c>
      <c r="H149">
        <f t="shared" si="6"/>
        <v>1692.63</v>
      </c>
      <c r="I149">
        <f t="shared" si="6"/>
        <v>187.2</v>
      </c>
      <c r="J149">
        <f t="shared" si="6"/>
        <v>9</v>
      </c>
      <c r="K149">
        <f t="shared" si="6"/>
        <v>159.8</v>
      </c>
      <c r="L149">
        <f t="shared" si="6"/>
        <v>0</v>
      </c>
      <c r="M149">
        <f t="shared" si="6"/>
        <v>27506.17</v>
      </c>
      <c r="N149" s="19">
        <f t="shared" si="5"/>
        <v>0.05644333616784889</v>
      </c>
    </row>
    <row r="150" spans="1:13" ht="12.75">
      <c r="A150" s="30"/>
      <c r="B150" s="31"/>
      <c r="C150" s="31"/>
      <c r="D150" s="30"/>
      <c r="E150" s="31"/>
      <c r="F150" s="30"/>
      <c r="G150" s="30"/>
      <c r="H150" s="30"/>
      <c r="I150" s="30"/>
      <c r="J150" s="30"/>
      <c r="K150" s="30"/>
      <c r="L150" s="30"/>
      <c r="M150" s="30"/>
    </row>
    <row r="151" spans="1:14" ht="12.75">
      <c r="A151" s="58" t="s">
        <v>159</v>
      </c>
      <c r="B151" s="58" t="s">
        <v>13</v>
      </c>
      <c r="C151" s="58" t="s">
        <v>30</v>
      </c>
      <c r="D151" s="58" t="s">
        <v>108</v>
      </c>
      <c r="E151" s="58" t="s">
        <v>61</v>
      </c>
      <c r="F151" s="55">
        <v>14.6</v>
      </c>
      <c r="G151" s="55">
        <v>449.4</v>
      </c>
      <c r="H151" s="55">
        <v>203.7</v>
      </c>
      <c r="I151" s="55">
        <v>12</v>
      </c>
      <c r="J151" s="55">
        <v>0</v>
      </c>
      <c r="K151" s="55">
        <v>12.9</v>
      </c>
      <c r="L151" s="55">
        <v>0</v>
      </c>
      <c r="M151" s="55">
        <v>692.6</v>
      </c>
      <c r="N151" s="19">
        <f t="shared" si="5"/>
        <v>0.021079988449321397</v>
      </c>
    </row>
    <row r="152" spans="1:14" ht="12.75">
      <c r="A152" s="58" t="s">
        <v>159</v>
      </c>
      <c r="B152" s="58" t="s">
        <v>13</v>
      </c>
      <c r="C152" s="58" t="s">
        <v>30</v>
      </c>
      <c r="D152" s="58" t="s">
        <v>109</v>
      </c>
      <c r="E152" s="58" t="s">
        <v>62</v>
      </c>
      <c r="F152" s="55">
        <v>20.3</v>
      </c>
      <c r="G152" s="55">
        <v>459.46</v>
      </c>
      <c r="H152" s="55">
        <v>18.5</v>
      </c>
      <c r="I152" s="55">
        <v>12</v>
      </c>
      <c r="J152" s="55">
        <v>0</v>
      </c>
      <c r="K152" s="55">
        <v>12</v>
      </c>
      <c r="L152" s="55">
        <v>0</v>
      </c>
      <c r="M152" s="55">
        <v>522.26</v>
      </c>
      <c r="N152" s="19">
        <f t="shared" si="5"/>
        <v>0.038869528587293686</v>
      </c>
    </row>
    <row r="153" spans="1:14" ht="12.75">
      <c r="A153" s="58" t="s">
        <v>159</v>
      </c>
      <c r="B153" s="58" t="s">
        <v>13</v>
      </c>
      <c r="C153" s="58" t="s">
        <v>30</v>
      </c>
      <c r="D153" s="58" t="s">
        <v>110</v>
      </c>
      <c r="E153" s="58" t="s">
        <v>59</v>
      </c>
      <c r="F153" s="55">
        <v>71.03</v>
      </c>
      <c r="G153" s="55">
        <v>814.13</v>
      </c>
      <c r="H153" s="55">
        <v>18</v>
      </c>
      <c r="I153" s="55">
        <v>20.7</v>
      </c>
      <c r="J153" s="55">
        <v>0</v>
      </c>
      <c r="K153" s="55">
        <v>26.7</v>
      </c>
      <c r="L153" s="55">
        <v>0</v>
      </c>
      <c r="M153" s="55">
        <v>950.56</v>
      </c>
      <c r="N153" s="19">
        <f t="shared" si="5"/>
        <v>0.07472437300117826</v>
      </c>
    </row>
    <row r="154" spans="1:14" ht="12.75">
      <c r="A154" s="58" t="s">
        <v>159</v>
      </c>
      <c r="B154" s="58" t="s">
        <v>13</v>
      </c>
      <c r="C154" s="58" t="s">
        <v>30</v>
      </c>
      <c r="D154" s="58" t="s">
        <v>156</v>
      </c>
      <c r="E154" s="58" t="s">
        <v>66</v>
      </c>
      <c r="F154" s="55">
        <v>0</v>
      </c>
      <c r="G154" s="55">
        <v>98.06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98.06</v>
      </c>
      <c r="N154" s="19">
        <f t="shared" si="5"/>
        <v>0</v>
      </c>
    </row>
    <row r="155" spans="1:14" ht="12.75">
      <c r="A155" s="58" t="s">
        <v>159</v>
      </c>
      <c r="B155" s="58" t="s">
        <v>13</v>
      </c>
      <c r="C155" s="58" t="s">
        <v>30</v>
      </c>
      <c r="D155" s="58" t="s">
        <v>111</v>
      </c>
      <c r="E155" s="58" t="s">
        <v>60</v>
      </c>
      <c r="F155" s="55">
        <v>19.5</v>
      </c>
      <c r="G155" s="55">
        <v>443.95</v>
      </c>
      <c r="H155" s="55">
        <v>19.5</v>
      </c>
      <c r="I155" s="55">
        <v>12</v>
      </c>
      <c r="J155" s="55">
        <v>0</v>
      </c>
      <c r="K155" s="55">
        <v>12</v>
      </c>
      <c r="L155" s="55">
        <v>0</v>
      </c>
      <c r="M155" s="55">
        <v>506.95</v>
      </c>
      <c r="N155" s="19">
        <f t="shared" si="5"/>
        <v>0.03846533188677385</v>
      </c>
    </row>
    <row r="156" spans="1:14" ht="12.75">
      <c r="A156" s="58" t="s">
        <v>159</v>
      </c>
      <c r="B156" s="58" t="s">
        <v>13</v>
      </c>
      <c r="C156" s="58" t="s">
        <v>30</v>
      </c>
      <c r="D156" s="58" t="s">
        <v>157</v>
      </c>
      <c r="E156" s="58" t="s">
        <v>67</v>
      </c>
      <c r="F156" s="55">
        <v>0</v>
      </c>
      <c r="G156" s="55">
        <v>48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48</v>
      </c>
      <c r="N156" s="19">
        <f t="shared" si="5"/>
        <v>0</v>
      </c>
    </row>
    <row r="157" spans="1:14" ht="12.75">
      <c r="A157" s="58" t="s">
        <v>159</v>
      </c>
      <c r="B157" s="58" t="s">
        <v>3</v>
      </c>
      <c r="C157" s="58" t="s">
        <v>20</v>
      </c>
      <c r="D157" s="58" t="s">
        <v>112</v>
      </c>
      <c r="E157" s="58" t="s">
        <v>39</v>
      </c>
      <c r="F157" s="55">
        <v>42.6</v>
      </c>
      <c r="G157" s="55">
        <v>897.5</v>
      </c>
      <c r="H157" s="55">
        <v>13.2</v>
      </c>
      <c r="I157" s="55">
        <v>4.5</v>
      </c>
      <c r="J157" s="55">
        <v>0</v>
      </c>
      <c r="K157" s="55">
        <v>4.5</v>
      </c>
      <c r="L157" s="55">
        <v>0</v>
      </c>
      <c r="M157" s="55">
        <v>962.3</v>
      </c>
      <c r="N157" s="19">
        <f t="shared" si="5"/>
        <v>0.04426893900031176</v>
      </c>
    </row>
    <row r="158" spans="1:14" ht="12.75">
      <c r="A158" s="58" t="s">
        <v>159</v>
      </c>
      <c r="B158" s="58" t="s">
        <v>3</v>
      </c>
      <c r="C158" s="58" t="s">
        <v>20</v>
      </c>
      <c r="D158" s="58" t="s">
        <v>113</v>
      </c>
      <c r="E158" s="58" t="s">
        <v>38</v>
      </c>
      <c r="F158" s="55">
        <v>29.9</v>
      </c>
      <c r="G158" s="55">
        <v>920.2</v>
      </c>
      <c r="H158" s="55">
        <v>9.4</v>
      </c>
      <c r="I158" s="55">
        <v>13.8</v>
      </c>
      <c r="J158" s="55">
        <v>0</v>
      </c>
      <c r="K158" s="55">
        <v>6.9</v>
      </c>
      <c r="L158" s="55">
        <v>0</v>
      </c>
      <c r="M158" s="55">
        <v>980.2</v>
      </c>
      <c r="N158" s="19">
        <f t="shared" si="5"/>
        <v>0.030503978779840846</v>
      </c>
    </row>
    <row r="159" spans="1:14" ht="12.75">
      <c r="A159" s="58" t="s">
        <v>159</v>
      </c>
      <c r="B159" s="58" t="s">
        <v>8</v>
      </c>
      <c r="C159" s="58" t="s">
        <v>25</v>
      </c>
      <c r="D159" s="58" t="s">
        <v>114</v>
      </c>
      <c r="E159" s="58" t="s">
        <v>51</v>
      </c>
      <c r="F159" s="55">
        <v>117.2</v>
      </c>
      <c r="G159" s="55">
        <v>303.5</v>
      </c>
      <c r="H159" s="55">
        <v>58.5</v>
      </c>
      <c r="I159" s="55">
        <v>4.5</v>
      </c>
      <c r="J159" s="55">
        <v>0</v>
      </c>
      <c r="K159" s="55">
        <v>4.5</v>
      </c>
      <c r="L159" s="55">
        <v>0</v>
      </c>
      <c r="M159" s="55">
        <v>488.2</v>
      </c>
      <c r="N159" s="19">
        <f t="shared" si="5"/>
        <v>0.24006554690700535</v>
      </c>
    </row>
    <row r="160" spans="1:14" ht="12.75">
      <c r="A160" s="58" t="s">
        <v>159</v>
      </c>
      <c r="B160" s="58" t="s">
        <v>8</v>
      </c>
      <c r="C160" s="58" t="s">
        <v>25</v>
      </c>
      <c r="D160" s="58" t="s">
        <v>115</v>
      </c>
      <c r="E160" s="58" t="s">
        <v>45</v>
      </c>
      <c r="F160" s="55">
        <v>47</v>
      </c>
      <c r="G160" s="55">
        <v>329.1</v>
      </c>
      <c r="H160" s="55">
        <v>11</v>
      </c>
      <c r="I160" s="55">
        <v>6</v>
      </c>
      <c r="J160" s="55">
        <v>0</v>
      </c>
      <c r="K160" s="55">
        <v>6</v>
      </c>
      <c r="L160" s="55">
        <v>0</v>
      </c>
      <c r="M160" s="55">
        <v>399.1</v>
      </c>
      <c r="N160" s="19">
        <f t="shared" si="5"/>
        <v>0.11776497118516661</v>
      </c>
    </row>
    <row r="161" spans="1:14" ht="12.75">
      <c r="A161" s="58" t="s">
        <v>159</v>
      </c>
      <c r="B161" s="58" t="s">
        <v>8</v>
      </c>
      <c r="C161" s="58" t="s">
        <v>25</v>
      </c>
      <c r="D161" s="58" t="s">
        <v>116</v>
      </c>
      <c r="E161" s="58" t="s">
        <v>43</v>
      </c>
      <c r="F161" s="55">
        <v>25.9</v>
      </c>
      <c r="G161" s="55">
        <v>426.5</v>
      </c>
      <c r="H161" s="55">
        <v>41.5</v>
      </c>
      <c r="I161" s="55">
        <v>6</v>
      </c>
      <c r="J161" s="55">
        <v>0</v>
      </c>
      <c r="K161" s="55">
        <v>6</v>
      </c>
      <c r="L161" s="55">
        <v>3</v>
      </c>
      <c r="M161" s="55">
        <v>508.9</v>
      </c>
      <c r="N161" s="19">
        <f t="shared" si="5"/>
        <v>0.05089408528198074</v>
      </c>
    </row>
    <row r="162" spans="1:14" ht="12.75">
      <c r="A162" s="58" t="s">
        <v>159</v>
      </c>
      <c r="B162" s="58" t="s">
        <v>8</v>
      </c>
      <c r="C162" s="58" t="s">
        <v>25</v>
      </c>
      <c r="D162" s="58" t="s">
        <v>117</v>
      </c>
      <c r="E162" s="58" t="s">
        <v>50</v>
      </c>
      <c r="F162" s="55">
        <v>49.5</v>
      </c>
      <c r="G162" s="55">
        <v>293.25</v>
      </c>
      <c r="H162" s="55">
        <v>44.25</v>
      </c>
      <c r="I162" s="55">
        <v>4.5</v>
      </c>
      <c r="J162" s="55">
        <v>0</v>
      </c>
      <c r="K162" s="55">
        <v>4.5</v>
      </c>
      <c r="L162" s="55">
        <v>0</v>
      </c>
      <c r="M162" s="55">
        <v>396</v>
      </c>
      <c r="N162" s="19">
        <f t="shared" si="5"/>
        <v>0.125</v>
      </c>
    </row>
    <row r="163" spans="1:14" ht="12.75">
      <c r="A163" s="58" t="s">
        <v>159</v>
      </c>
      <c r="B163" s="58" t="s">
        <v>8</v>
      </c>
      <c r="C163" s="58" t="s">
        <v>25</v>
      </c>
      <c r="D163" s="58" t="s">
        <v>118</v>
      </c>
      <c r="E163" s="58" t="s">
        <v>47</v>
      </c>
      <c r="F163" s="55">
        <v>55.7</v>
      </c>
      <c r="G163" s="55">
        <v>604.6</v>
      </c>
      <c r="H163" s="55">
        <v>21</v>
      </c>
      <c r="I163" s="55">
        <v>6</v>
      </c>
      <c r="J163" s="55">
        <v>0</v>
      </c>
      <c r="K163" s="55">
        <v>6</v>
      </c>
      <c r="L163" s="55">
        <v>3</v>
      </c>
      <c r="M163" s="55">
        <v>696.3</v>
      </c>
      <c r="N163" s="19">
        <f t="shared" si="5"/>
        <v>0.0799942553497056</v>
      </c>
    </row>
    <row r="164" spans="1:14" ht="12.75">
      <c r="A164" s="58" t="s">
        <v>159</v>
      </c>
      <c r="B164" s="58" t="s">
        <v>8</v>
      </c>
      <c r="C164" s="58" t="s">
        <v>25</v>
      </c>
      <c r="D164" s="58" t="s">
        <v>119</v>
      </c>
      <c r="E164" s="58" t="s">
        <v>42</v>
      </c>
      <c r="F164" s="55">
        <v>15.5</v>
      </c>
      <c r="G164" s="55">
        <v>254.25</v>
      </c>
      <c r="H164" s="55">
        <v>13.5</v>
      </c>
      <c r="I164" s="55">
        <v>4.5</v>
      </c>
      <c r="J164" s="55">
        <v>0</v>
      </c>
      <c r="K164" s="55">
        <v>4.5</v>
      </c>
      <c r="L164" s="55">
        <v>0</v>
      </c>
      <c r="M164" s="55">
        <v>292.25</v>
      </c>
      <c r="N164" s="19">
        <f t="shared" si="5"/>
        <v>0.05303678357570573</v>
      </c>
    </row>
    <row r="165" spans="1:14" ht="12.75">
      <c r="A165" s="58" t="s">
        <v>159</v>
      </c>
      <c r="B165" s="58" t="s">
        <v>11</v>
      </c>
      <c r="C165" s="58" t="s">
        <v>28</v>
      </c>
      <c r="D165" s="58" t="s">
        <v>121</v>
      </c>
      <c r="E165" s="58" t="s">
        <v>55</v>
      </c>
      <c r="F165" s="55">
        <v>45.65</v>
      </c>
      <c r="G165" s="55">
        <v>233.15</v>
      </c>
      <c r="H165" s="55">
        <v>52</v>
      </c>
      <c r="I165" s="55">
        <v>0</v>
      </c>
      <c r="J165" s="55">
        <v>0</v>
      </c>
      <c r="K165" s="55">
        <v>0</v>
      </c>
      <c r="L165" s="55">
        <v>0</v>
      </c>
      <c r="M165" s="55">
        <v>330.8</v>
      </c>
      <c r="N165" s="19">
        <f t="shared" si="5"/>
        <v>0.13799879081015717</v>
      </c>
    </row>
    <row r="166" spans="1:14" ht="12.75">
      <c r="A166" s="58" t="s">
        <v>159</v>
      </c>
      <c r="B166" s="58" t="s">
        <v>11</v>
      </c>
      <c r="C166" s="58" t="s">
        <v>28</v>
      </c>
      <c r="D166" s="58" t="s">
        <v>122</v>
      </c>
      <c r="E166" s="58" t="s">
        <v>57</v>
      </c>
      <c r="F166" s="55">
        <v>24.35</v>
      </c>
      <c r="G166" s="55">
        <v>407.55</v>
      </c>
      <c r="H166" s="55">
        <v>28.5</v>
      </c>
      <c r="I166" s="55">
        <v>0</v>
      </c>
      <c r="J166" s="55">
        <v>0</v>
      </c>
      <c r="K166" s="55">
        <v>0</v>
      </c>
      <c r="L166" s="55">
        <v>0</v>
      </c>
      <c r="M166" s="55">
        <v>460.4</v>
      </c>
      <c r="N166" s="19">
        <f t="shared" si="5"/>
        <v>0.05288879235447438</v>
      </c>
    </row>
    <row r="167" spans="1:14" ht="12.75">
      <c r="A167" s="58" t="s">
        <v>159</v>
      </c>
      <c r="B167" s="58" t="s">
        <v>11</v>
      </c>
      <c r="C167" s="58" t="s">
        <v>28</v>
      </c>
      <c r="D167" s="58" t="s">
        <v>123</v>
      </c>
      <c r="E167" s="58" t="s">
        <v>58</v>
      </c>
      <c r="F167" s="55">
        <v>62.6</v>
      </c>
      <c r="G167" s="55">
        <v>308.65</v>
      </c>
      <c r="H167" s="55">
        <v>36.45</v>
      </c>
      <c r="I167" s="55">
        <v>0</v>
      </c>
      <c r="J167" s="55">
        <v>0</v>
      </c>
      <c r="K167" s="55">
        <v>4.5</v>
      </c>
      <c r="L167" s="55">
        <v>0</v>
      </c>
      <c r="M167" s="55">
        <v>412.2</v>
      </c>
      <c r="N167" s="19">
        <f t="shared" si="5"/>
        <v>0.15186802523047066</v>
      </c>
    </row>
    <row r="168" spans="1:14" ht="12.75">
      <c r="A168" s="58" t="s">
        <v>159</v>
      </c>
      <c r="B168" s="58" t="s">
        <v>11</v>
      </c>
      <c r="C168" s="58" t="s">
        <v>28</v>
      </c>
      <c r="D168" s="58" t="s">
        <v>125</v>
      </c>
      <c r="E168" s="58" t="s">
        <v>56</v>
      </c>
      <c r="F168" s="55">
        <v>12.45</v>
      </c>
      <c r="G168" s="55">
        <v>225.6</v>
      </c>
      <c r="H168" s="55">
        <v>78</v>
      </c>
      <c r="I168" s="55">
        <v>24</v>
      </c>
      <c r="J168" s="55">
        <v>0</v>
      </c>
      <c r="K168" s="55">
        <v>24</v>
      </c>
      <c r="L168" s="55">
        <v>0</v>
      </c>
      <c r="M168" s="55">
        <v>364.05</v>
      </c>
      <c r="N168" s="19">
        <f t="shared" si="5"/>
        <v>0.0341985990935311</v>
      </c>
    </row>
    <row r="169" spans="1:14" ht="12.75">
      <c r="A169" s="58" t="s">
        <v>159</v>
      </c>
      <c r="B169" s="58" t="s">
        <v>2</v>
      </c>
      <c r="C169" s="58" t="s">
        <v>19</v>
      </c>
      <c r="D169" s="58" t="s">
        <v>152</v>
      </c>
      <c r="E169" s="58" t="s">
        <v>37</v>
      </c>
      <c r="F169" s="55">
        <v>7.3</v>
      </c>
      <c r="G169" s="55">
        <v>1309.7</v>
      </c>
      <c r="H169" s="55">
        <v>36</v>
      </c>
      <c r="I169" s="55">
        <v>18</v>
      </c>
      <c r="J169" s="55">
        <v>0</v>
      </c>
      <c r="K169" s="55">
        <v>0</v>
      </c>
      <c r="L169" s="55">
        <v>0</v>
      </c>
      <c r="M169" s="55">
        <v>1371</v>
      </c>
      <c r="N169" s="19">
        <f t="shared" si="5"/>
        <v>0.005324580598103574</v>
      </c>
    </row>
    <row r="170" spans="1:14" ht="12.75">
      <c r="A170" s="58" t="s">
        <v>159</v>
      </c>
      <c r="B170" s="58" t="s">
        <v>2</v>
      </c>
      <c r="C170" s="58" t="s">
        <v>19</v>
      </c>
      <c r="D170" s="58" t="s">
        <v>126</v>
      </c>
      <c r="E170" s="58" t="s">
        <v>69</v>
      </c>
      <c r="F170" s="55">
        <v>36.15</v>
      </c>
      <c r="G170" s="55">
        <v>3009.1</v>
      </c>
      <c r="H170" s="55">
        <v>29.25</v>
      </c>
      <c r="I170" s="55">
        <v>11.25</v>
      </c>
      <c r="J170" s="55">
        <v>0</v>
      </c>
      <c r="K170" s="55">
        <v>0</v>
      </c>
      <c r="L170" s="55">
        <v>0</v>
      </c>
      <c r="M170" s="55">
        <v>3085.75</v>
      </c>
      <c r="N170" s="19">
        <f t="shared" si="5"/>
        <v>0.01171514218585433</v>
      </c>
    </row>
    <row r="171" spans="1:14" ht="12.75">
      <c r="A171" s="58" t="s">
        <v>159</v>
      </c>
      <c r="B171" s="58" t="s">
        <v>14</v>
      </c>
      <c r="C171" s="58" t="s">
        <v>31</v>
      </c>
      <c r="D171" s="58" t="s">
        <v>153</v>
      </c>
      <c r="E171" s="58" t="s">
        <v>63</v>
      </c>
      <c r="F171" s="55">
        <v>18</v>
      </c>
      <c r="G171" s="55">
        <v>1010.45</v>
      </c>
      <c r="H171" s="55">
        <v>73.1</v>
      </c>
      <c r="I171" s="55">
        <v>4.5</v>
      </c>
      <c r="J171" s="55">
        <v>0</v>
      </c>
      <c r="K171" s="55">
        <v>4.5</v>
      </c>
      <c r="L171" s="55">
        <v>0</v>
      </c>
      <c r="M171" s="55">
        <v>1110.55</v>
      </c>
      <c r="N171" s="19">
        <f t="shared" si="5"/>
        <v>0.016208185133492415</v>
      </c>
    </row>
    <row r="172" spans="1:14" ht="12.75">
      <c r="A172" s="58" t="s">
        <v>159</v>
      </c>
      <c r="B172" s="58" t="s">
        <v>5</v>
      </c>
      <c r="C172" s="58" t="s">
        <v>22</v>
      </c>
      <c r="D172" s="58" t="s">
        <v>129</v>
      </c>
      <c r="E172" s="58" t="s">
        <v>44</v>
      </c>
      <c r="F172" s="55">
        <v>23</v>
      </c>
      <c r="G172" s="55">
        <v>534.75</v>
      </c>
      <c r="H172" s="55">
        <v>162.1</v>
      </c>
      <c r="I172" s="55">
        <v>10.5</v>
      </c>
      <c r="J172" s="55">
        <v>0</v>
      </c>
      <c r="K172" s="55">
        <v>10.5</v>
      </c>
      <c r="L172" s="55">
        <v>0</v>
      </c>
      <c r="M172" s="55">
        <v>740.85</v>
      </c>
      <c r="N172" s="19">
        <f t="shared" si="5"/>
        <v>0.031045420800431937</v>
      </c>
    </row>
    <row r="173" spans="1:14" ht="12.75">
      <c r="A173" s="58" t="s">
        <v>159</v>
      </c>
      <c r="B173" s="58" t="s">
        <v>5</v>
      </c>
      <c r="C173" s="58" t="s">
        <v>22</v>
      </c>
      <c r="D173" s="58" t="s">
        <v>130</v>
      </c>
      <c r="E173" s="58" t="s">
        <v>45</v>
      </c>
      <c r="F173" s="55">
        <v>13</v>
      </c>
      <c r="G173" s="55">
        <v>517.75</v>
      </c>
      <c r="H173" s="55">
        <v>13.5</v>
      </c>
      <c r="I173" s="55">
        <v>9</v>
      </c>
      <c r="J173" s="55">
        <v>0</v>
      </c>
      <c r="K173" s="55">
        <v>13.5</v>
      </c>
      <c r="L173" s="55">
        <v>0</v>
      </c>
      <c r="M173" s="55">
        <v>566.75</v>
      </c>
      <c r="N173" s="19">
        <f t="shared" si="5"/>
        <v>0.02293780326422585</v>
      </c>
    </row>
    <row r="174" spans="1:14" ht="12.75">
      <c r="A174" s="58" t="s">
        <v>159</v>
      </c>
      <c r="B174" s="58" t="s">
        <v>5</v>
      </c>
      <c r="C174" s="58" t="s">
        <v>22</v>
      </c>
      <c r="D174" s="58" t="s">
        <v>131</v>
      </c>
      <c r="E174" s="58" t="s">
        <v>46</v>
      </c>
      <c r="F174" s="55">
        <v>32.01</v>
      </c>
      <c r="G174" s="55">
        <v>858.74</v>
      </c>
      <c r="H174" s="55">
        <v>184.45</v>
      </c>
      <c r="I174" s="55">
        <v>12</v>
      </c>
      <c r="J174" s="55">
        <v>0</v>
      </c>
      <c r="K174" s="55">
        <v>12</v>
      </c>
      <c r="L174" s="55">
        <v>0</v>
      </c>
      <c r="M174" s="55">
        <v>1105.2</v>
      </c>
      <c r="N174" s="19">
        <f t="shared" si="5"/>
        <v>0.028963083604777413</v>
      </c>
    </row>
    <row r="175" spans="1:14" ht="12.75">
      <c r="A175" s="58" t="s">
        <v>159</v>
      </c>
      <c r="B175" s="58" t="s">
        <v>5</v>
      </c>
      <c r="C175" s="58" t="s">
        <v>22</v>
      </c>
      <c r="D175" s="58" t="s">
        <v>132</v>
      </c>
      <c r="E175" s="58" t="s">
        <v>43</v>
      </c>
      <c r="F175" s="55">
        <v>17.1</v>
      </c>
      <c r="G175" s="55">
        <v>899</v>
      </c>
      <c r="H175" s="55">
        <v>47.25</v>
      </c>
      <c r="I175" s="55">
        <v>11.25</v>
      </c>
      <c r="J175" s="55">
        <v>9</v>
      </c>
      <c r="K175" s="55">
        <v>9</v>
      </c>
      <c r="L175" s="55">
        <v>1.5</v>
      </c>
      <c r="M175" s="55">
        <v>1000.1</v>
      </c>
      <c r="N175" s="19">
        <f t="shared" si="5"/>
        <v>0.017098290170982904</v>
      </c>
    </row>
    <row r="176" spans="1:14" ht="12.75">
      <c r="A176" s="58" t="s">
        <v>159</v>
      </c>
      <c r="B176" s="58" t="s">
        <v>5</v>
      </c>
      <c r="C176" s="58" t="s">
        <v>22</v>
      </c>
      <c r="D176" s="58" t="s">
        <v>133</v>
      </c>
      <c r="E176" s="58" t="s">
        <v>47</v>
      </c>
      <c r="F176" s="55">
        <v>42</v>
      </c>
      <c r="G176" s="55">
        <v>968.8</v>
      </c>
      <c r="H176" s="55">
        <v>63</v>
      </c>
      <c r="I176" s="55">
        <v>9</v>
      </c>
      <c r="J176" s="55">
        <v>0</v>
      </c>
      <c r="K176" s="55">
        <v>9</v>
      </c>
      <c r="L176" s="55">
        <v>0</v>
      </c>
      <c r="M176" s="55">
        <v>1091.8</v>
      </c>
      <c r="N176" s="19">
        <f t="shared" si="5"/>
        <v>0.03846858398974171</v>
      </c>
    </row>
    <row r="177" spans="1:14" ht="12.75">
      <c r="A177" s="58" t="s">
        <v>159</v>
      </c>
      <c r="B177" s="58" t="s">
        <v>12</v>
      </c>
      <c r="C177" s="58" t="s">
        <v>29</v>
      </c>
      <c r="D177" s="58" t="s">
        <v>135</v>
      </c>
      <c r="E177" s="58" t="s">
        <v>50</v>
      </c>
      <c r="F177" s="55">
        <v>275</v>
      </c>
      <c r="G177" s="55">
        <v>1585.7</v>
      </c>
      <c r="H177" s="55">
        <v>238.5</v>
      </c>
      <c r="I177" s="55">
        <v>0</v>
      </c>
      <c r="J177" s="55">
        <v>0</v>
      </c>
      <c r="K177" s="55">
        <v>9.75</v>
      </c>
      <c r="L177" s="55">
        <v>10.05</v>
      </c>
      <c r="M177" s="55">
        <v>2119</v>
      </c>
      <c r="N177" s="19">
        <f t="shared" si="5"/>
        <v>0.12977819726285983</v>
      </c>
    </row>
    <row r="178" spans="1:14" ht="12.75">
      <c r="A178" s="58" t="s">
        <v>159</v>
      </c>
      <c r="B178" s="58" t="s">
        <v>10</v>
      </c>
      <c r="C178" s="58" t="s">
        <v>27</v>
      </c>
      <c r="D178" s="58" t="s">
        <v>136</v>
      </c>
      <c r="E178" s="58" t="s">
        <v>51</v>
      </c>
      <c r="F178" s="55">
        <v>34.32</v>
      </c>
      <c r="G178" s="55">
        <v>633.58</v>
      </c>
      <c r="H178" s="55">
        <v>157.65</v>
      </c>
      <c r="I178" s="55">
        <v>9</v>
      </c>
      <c r="J178" s="55">
        <v>0</v>
      </c>
      <c r="K178" s="55">
        <v>9</v>
      </c>
      <c r="L178" s="55">
        <v>0</v>
      </c>
      <c r="M178" s="55">
        <v>843.55</v>
      </c>
      <c r="N178" s="19">
        <f t="shared" si="5"/>
        <v>0.04068519945468556</v>
      </c>
    </row>
    <row r="179" spans="1:14" ht="12.75">
      <c r="A179" s="58" t="s">
        <v>159</v>
      </c>
      <c r="B179" s="58" t="s">
        <v>10</v>
      </c>
      <c r="C179" s="58" t="s">
        <v>27</v>
      </c>
      <c r="D179" s="58" t="s">
        <v>137</v>
      </c>
      <c r="E179" s="58" t="s">
        <v>54</v>
      </c>
      <c r="F179" s="55">
        <v>31.47</v>
      </c>
      <c r="G179" s="55">
        <v>450.93</v>
      </c>
      <c r="H179" s="55">
        <v>18</v>
      </c>
      <c r="I179" s="55">
        <v>9</v>
      </c>
      <c r="J179" s="55">
        <v>0</v>
      </c>
      <c r="K179" s="55">
        <v>9</v>
      </c>
      <c r="L179" s="55">
        <v>0</v>
      </c>
      <c r="M179" s="55">
        <v>519.4</v>
      </c>
      <c r="N179" s="19">
        <f t="shared" si="5"/>
        <v>0.06058914131690412</v>
      </c>
    </row>
    <row r="180" spans="1:14" ht="12.75">
      <c r="A180" s="58" t="s">
        <v>159</v>
      </c>
      <c r="B180" s="58" t="s">
        <v>9</v>
      </c>
      <c r="C180" s="58" t="s">
        <v>26</v>
      </c>
      <c r="D180" s="58" t="s">
        <v>138</v>
      </c>
      <c r="E180" s="58" t="s">
        <v>52</v>
      </c>
      <c r="F180" s="55">
        <v>109.5</v>
      </c>
      <c r="G180" s="55">
        <v>1786.5</v>
      </c>
      <c r="H180" s="55">
        <v>36</v>
      </c>
      <c r="I180" s="55">
        <v>0</v>
      </c>
      <c r="J180" s="55">
        <v>0</v>
      </c>
      <c r="K180" s="55">
        <v>0</v>
      </c>
      <c r="L180" s="55">
        <v>0</v>
      </c>
      <c r="M180" s="55">
        <v>1932</v>
      </c>
      <c r="N180" s="19">
        <f t="shared" si="5"/>
        <v>0.056677018633540376</v>
      </c>
    </row>
    <row r="181" spans="1:14" ht="12.75">
      <c r="A181" s="58" t="s">
        <v>159</v>
      </c>
      <c r="B181" s="58" t="s">
        <v>9</v>
      </c>
      <c r="C181" s="58" t="s">
        <v>26</v>
      </c>
      <c r="D181" s="58" t="s">
        <v>139</v>
      </c>
      <c r="E181" s="58" t="s">
        <v>53</v>
      </c>
      <c r="F181" s="55">
        <v>35</v>
      </c>
      <c r="G181" s="55">
        <v>512</v>
      </c>
      <c r="H181" s="55">
        <v>18</v>
      </c>
      <c r="I181" s="55">
        <v>0</v>
      </c>
      <c r="J181" s="55">
        <v>0</v>
      </c>
      <c r="K181" s="55">
        <v>0</v>
      </c>
      <c r="L181" s="55">
        <v>0</v>
      </c>
      <c r="M181" s="55">
        <v>565</v>
      </c>
      <c r="N181" s="19">
        <f t="shared" si="5"/>
        <v>0.061946902654867256</v>
      </c>
    </row>
    <row r="182" spans="1:14" ht="12.75">
      <c r="A182" s="58" t="s">
        <v>159</v>
      </c>
      <c r="B182" s="58" t="s">
        <v>6</v>
      </c>
      <c r="C182" s="58" t="s">
        <v>23</v>
      </c>
      <c r="D182" s="58" t="s">
        <v>141</v>
      </c>
      <c r="E182" s="58" t="s">
        <v>48</v>
      </c>
      <c r="F182" s="55">
        <v>0</v>
      </c>
      <c r="G182" s="55">
        <v>398.5</v>
      </c>
      <c r="H182" s="55">
        <v>9</v>
      </c>
      <c r="I182" s="55">
        <v>0</v>
      </c>
      <c r="J182" s="55">
        <v>0</v>
      </c>
      <c r="K182" s="55">
        <v>0</v>
      </c>
      <c r="L182" s="55">
        <v>0</v>
      </c>
      <c r="M182" s="55">
        <v>407.5</v>
      </c>
      <c r="N182" s="19">
        <f t="shared" si="5"/>
        <v>0</v>
      </c>
    </row>
    <row r="183" spans="1:14" ht="12.75">
      <c r="A183" s="58" t="s">
        <v>159</v>
      </c>
      <c r="B183" s="58" t="s">
        <v>7</v>
      </c>
      <c r="C183" s="58" t="s">
        <v>24</v>
      </c>
      <c r="D183" s="58" t="s">
        <v>142</v>
      </c>
      <c r="E183" s="58" t="s">
        <v>49</v>
      </c>
      <c r="F183" s="55">
        <v>49.31</v>
      </c>
      <c r="G183" s="55">
        <v>1414.97</v>
      </c>
      <c r="H183" s="55">
        <v>147.92</v>
      </c>
      <c r="I183" s="55">
        <v>20.7</v>
      </c>
      <c r="J183" s="55">
        <v>0</v>
      </c>
      <c r="K183" s="55">
        <v>0</v>
      </c>
      <c r="L183" s="55">
        <v>0</v>
      </c>
      <c r="M183" s="55">
        <v>1632.9</v>
      </c>
      <c r="N183" s="19">
        <f t="shared" si="5"/>
        <v>0.030197807581603283</v>
      </c>
    </row>
    <row r="184" spans="1:14" ht="12.75">
      <c r="A184" s="58" t="s">
        <v>159</v>
      </c>
      <c r="B184" s="58" t="s">
        <v>4</v>
      </c>
      <c r="C184" s="58" t="s">
        <v>21</v>
      </c>
      <c r="D184" s="58" t="s">
        <v>143</v>
      </c>
      <c r="E184" s="58" t="s">
        <v>65</v>
      </c>
      <c r="F184" s="55">
        <v>0</v>
      </c>
      <c r="G184" s="55">
        <v>272.28</v>
      </c>
      <c r="H184" s="55">
        <v>6</v>
      </c>
      <c r="I184" s="55">
        <v>0</v>
      </c>
      <c r="J184" s="55">
        <v>0</v>
      </c>
      <c r="K184" s="55">
        <v>0</v>
      </c>
      <c r="L184" s="55">
        <v>0</v>
      </c>
      <c r="M184" s="55">
        <v>278.28</v>
      </c>
      <c r="N184" s="19">
        <f t="shared" si="5"/>
        <v>0</v>
      </c>
    </row>
    <row r="185" spans="1:14" ht="12.75">
      <c r="A185" s="58" t="s">
        <v>159</v>
      </c>
      <c r="B185" s="58" t="s">
        <v>4</v>
      </c>
      <c r="C185" s="58" t="s">
        <v>21</v>
      </c>
      <c r="D185" s="58" t="s">
        <v>144</v>
      </c>
      <c r="E185" s="58" t="s">
        <v>64</v>
      </c>
      <c r="F185" s="55">
        <v>20.2</v>
      </c>
      <c r="G185" s="55">
        <v>407.6</v>
      </c>
      <c r="H185" s="55">
        <v>19.5</v>
      </c>
      <c r="I185" s="55">
        <v>10.5</v>
      </c>
      <c r="J185" s="55">
        <v>0</v>
      </c>
      <c r="K185" s="55">
        <v>15</v>
      </c>
      <c r="L185" s="55">
        <v>0</v>
      </c>
      <c r="M185" s="55">
        <v>472.8</v>
      </c>
      <c r="N185" s="19">
        <f t="shared" si="5"/>
        <v>0.04272419627749577</v>
      </c>
    </row>
    <row r="186" spans="1:14" ht="12.75">
      <c r="A186" s="58" t="s">
        <v>159</v>
      </c>
      <c r="B186" s="58" t="s">
        <v>4</v>
      </c>
      <c r="C186" s="58" t="s">
        <v>21</v>
      </c>
      <c r="D186" s="58" t="s">
        <v>145</v>
      </c>
      <c r="E186" s="58" t="s">
        <v>41</v>
      </c>
      <c r="F186" s="55">
        <v>78.6</v>
      </c>
      <c r="G186" s="55">
        <v>502.6</v>
      </c>
      <c r="H186" s="55">
        <v>15</v>
      </c>
      <c r="I186" s="55">
        <v>17.4</v>
      </c>
      <c r="J186" s="55">
        <v>0</v>
      </c>
      <c r="K186" s="55">
        <v>24.3</v>
      </c>
      <c r="L186" s="55">
        <v>0</v>
      </c>
      <c r="M186" s="55">
        <v>637.9</v>
      </c>
      <c r="N186" s="19">
        <f t="shared" si="5"/>
        <v>0.12321680514187176</v>
      </c>
    </row>
    <row r="187" spans="1:14" ht="12.75">
      <c r="A187" s="58" t="s">
        <v>159</v>
      </c>
      <c r="B187" s="58" t="s">
        <v>4</v>
      </c>
      <c r="C187" s="58" t="s">
        <v>21</v>
      </c>
      <c r="D187" s="58" t="s">
        <v>146</v>
      </c>
      <c r="E187" s="58" t="s">
        <v>40</v>
      </c>
      <c r="F187" s="55">
        <v>182.31</v>
      </c>
      <c r="G187" s="55">
        <v>1544.09</v>
      </c>
      <c r="H187" s="55">
        <v>138.3</v>
      </c>
      <c r="I187" s="55">
        <v>29.7</v>
      </c>
      <c r="J187" s="55">
        <v>0</v>
      </c>
      <c r="K187" s="55">
        <v>34.2</v>
      </c>
      <c r="L187" s="55">
        <v>3.7</v>
      </c>
      <c r="M187" s="55">
        <v>1932.3</v>
      </c>
      <c r="N187" s="19">
        <f t="shared" si="5"/>
        <v>0.09434870361745071</v>
      </c>
    </row>
    <row r="188" spans="1:14" ht="12.75">
      <c r="A188" s="58" t="s">
        <v>159</v>
      </c>
      <c r="B188" s="58" t="s">
        <v>4</v>
      </c>
      <c r="C188" s="58" t="s">
        <v>21</v>
      </c>
      <c r="D188" s="58" t="s">
        <v>148</v>
      </c>
      <c r="E188" s="58" t="s">
        <v>42</v>
      </c>
      <c r="F188" s="55">
        <v>51.6</v>
      </c>
      <c r="G188" s="55">
        <v>526.67</v>
      </c>
      <c r="H188" s="55">
        <v>19.5</v>
      </c>
      <c r="I188" s="55">
        <v>13.5</v>
      </c>
      <c r="J188" s="55">
        <v>0</v>
      </c>
      <c r="K188" s="55">
        <v>13.5</v>
      </c>
      <c r="L188" s="55">
        <v>0</v>
      </c>
      <c r="M188" s="55">
        <v>624.77</v>
      </c>
      <c r="N188" s="19">
        <f t="shared" si="5"/>
        <v>0.08259039326472142</v>
      </c>
    </row>
    <row r="189" spans="1:14" ht="12.75">
      <c r="A189" s="58" t="s">
        <v>159</v>
      </c>
      <c r="B189" s="58" t="s">
        <v>15</v>
      </c>
      <c r="C189" s="58" t="s">
        <v>32</v>
      </c>
      <c r="D189" s="58" t="s">
        <v>160</v>
      </c>
      <c r="E189" s="58" t="s">
        <v>68</v>
      </c>
      <c r="F189" s="55">
        <v>0</v>
      </c>
      <c r="G189" s="55">
        <v>60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60</v>
      </c>
      <c r="N189" s="19">
        <f t="shared" si="5"/>
        <v>0</v>
      </c>
    </row>
    <row r="190" spans="1:14" ht="12.75">
      <c r="A190" s="58" t="s">
        <v>159</v>
      </c>
      <c r="B190" s="58" t="s">
        <v>16</v>
      </c>
      <c r="C190" s="58" t="s">
        <v>33</v>
      </c>
      <c r="D190" s="58" t="s">
        <v>150</v>
      </c>
      <c r="E190" s="58" t="s">
        <v>70</v>
      </c>
      <c r="F190" s="55">
        <v>0</v>
      </c>
      <c r="G190" s="55">
        <v>139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139</v>
      </c>
      <c r="N190" s="19">
        <f t="shared" si="5"/>
        <v>0</v>
      </c>
    </row>
    <row r="191" spans="1:14" ht="12.75">
      <c r="A191" t="s">
        <v>84</v>
      </c>
      <c r="B191">
        <f>COUNTA(B151:B190)</f>
        <v>40</v>
      </c>
      <c r="F191">
        <f aca="true" t="shared" si="7" ref="F191:M191">SUM(F151:F190)</f>
        <v>1709.6499999999999</v>
      </c>
      <c r="G191">
        <f t="shared" si="7"/>
        <v>26859.56</v>
      </c>
      <c r="H191">
        <f t="shared" si="7"/>
        <v>2099.0200000000004</v>
      </c>
      <c r="I191">
        <f t="shared" si="7"/>
        <v>325.79999999999995</v>
      </c>
      <c r="J191">
        <f t="shared" si="7"/>
        <v>9</v>
      </c>
      <c r="K191">
        <f t="shared" si="7"/>
        <v>308.25</v>
      </c>
      <c r="L191">
        <f t="shared" si="7"/>
        <v>21.25</v>
      </c>
      <c r="M191">
        <f t="shared" si="7"/>
        <v>31345.53</v>
      </c>
      <c r="N191" s="19">
        <f t="shared" si="5"/>
        <v>0.05454206708261114</v>
      </c>
    </row>
    <row r="192" spans="1:13" ht="12.75">
      <c r="A192" s="30"/>
      <c r="B192" s="31"/>
      <c r="C192" s="31"/>
      <c r="D192" s="30"/>
      <c r="E192" s="31"/>
      <c r="F192" s="30"/>
      <c r="G192" s="30"/>
      <c r="H192" s="30"/>
      <c r="I192" s="30"/>
      <c r="J192" s="30"/>
      <c r="K192" s="30"/>
      <c r="L192" s="30"/>
      <c r="M192" s="30"/>
    </row>
    <row r="193" spans="1:14" ht="12.75">
      <c r="A193" s="58" t="s">
        <v>161</v>
      </c>
      <c r="B193" s="58" t="s">
        <v>13</v>
      </c>
      <c r="C193" s="58" t="s">
        <v>30</v>
      </c>
      <c r="D193" s="58" t="s">
        <v>108</v>
      </c>
      <c r="E193" s="58" t="s">
        <v>61</v>
      </c>
      <c r="F193" s="55">
        <v>13.7</v>
      </c>
      <c r="G193" s="55">
        <v>473.45</v>
      </c>
      <c r="H193" s="55">
        <v>194.45</v>
      </c>
      <c r="I193" s="55">
        <v>0</v>
      </c>
      <c r="J193" s="55">
        <v>0</v>
      </c>
      <c r="K193" s="55">
        <v>0</v>
      </c>
      <c r="L193" s="55">
        <v>0</v>
      </c>
      <c r="M193" s="55">
        <v>681.6</v>
      </c>
      <c r="N193" s="19">
        <f t="shared" si="5"/>
        <v>0.02009976525821596</v>
      </c>
    </row>
    <row r="194" spans="1:14" ht="12.75">
      <c r="A194" s="58" t="s">
        <v>161</v>
      </c>
      <c r="B194" s="58" t="s">
        <v>13</v>
      </c>
      <c r="C194" s="58" t="s">
        <v>30</v>
      </c>
      <c r="D194" s="58" t="s">
        <v>109</v>
      </c>
      <c r="E194" s="58" t="s">
        <v>62</v>
      </c>
      <c r="F194" s="55">
        <v>29.8</v>
      </c>
      <c r="G194" s="55">
        <v>461.85</v>
      </c>
      <c r="H194" s="55">
        <v>16.5</v>
      </c>
      <c r="I194" s="55">
        <v>0</v>
      </c>
      <c r="J194" s="55">
        <v>0</v>
      </c>
      <c r="K194" s="55">
        <v>0</v>
      </c>
      <c r="L194" s="55">
        <v>0</v>
      </c>
      <c r="M194" s="55">
        <v>508.15</v>
      </c>
      <c r="N194" s="19">
        <f t="shared" si="5"/>
        <v>0.058644101151234876</v>
      </c>
    </row>
    <row r="195" spans="1:14" ht="12.75">
      <c r="A195" s="58" t="s">
        <v>161</v>
      </c>
      <c r="B195" s="58" t="s">
        <v>13</v>
      </c>
      <c r="C195" s="58" t="s">
        <v>30</v>
      </c>
      <c r="D195" s="58" t="s">
        <v>110</v>
      </c>
      <c r="E195" s="58" t="s">
        <v>59</v>
      </c>
      <c r="F195" s="55">
        <v>115.44</v>
      </c>
      <c r="G195" s="55">
        <v>745.54</v>
      </c>
      <c r="H195" s="55">
        <v>18</v>
      </c>
      <c r="I195" s="55">
        <v>0</v>
      </c>
      <c r="J195" s="55">
        <v>0</v>
      </c>
      <c r="K195" s="55">
        <v>0</v>
      </c>
      <c r="L195" s="55">
        <v>0</v>
      </c>
      <c r="M195" s="55">
        <v>878.98</v>
      </c>
      <c r="N195" s="19">
        <f aca="true" t="shared" si="8" ref="N195:N258">F195/M195</f>
        <v>0.13133404628091652</v>
      </c>
    </row>
    <row r="196" spans="1:14" ht="12.75">
      <c r="A196" s="58" t="s">
        <v>161</v>
      </c>
      <c r="B196" s="58" t="s">
        <v>13</v>
      </c>
      <c r="C196" s="58" t="s">
        <v>30</v>
      </c>
      <c r="D196" s="58" t="s">
        <v>111</v>
      </c>
      <c r="E196" s="58" t="s">
        <v>60</v>
      </c>
      <c r="F196" s="55">
        <v>30.76</v>
      </c>
      <c r="G196" s="55">
        <v>431.55</v>
      </c>
      <c r="H196" s="55">
        <v>12</v>
      </c>
      <c r="I196" s="55">
        <v>0</v>
      </c>
      <c r="J196" s="55">
        <v>0</v>
      </c>
      <c r="K196" s="55">
        <v>0</v>
      </c>
      <c r="L196" s="55">
        <v>0</v>
      </c>
      <c r="M196" s="55">
        <v>474.31</v>
      </c>
      <c r="N196" s="19">
        <f t="shared" si="8"/>
        <v>0.06485210094663828</v>
      </c>
    </row>
    <row r="197" spans="1:14" ht="12.75">
      <c r="A197" s="58" t="s">
        <v>161</v>
      </c>
      <c r="B197" s="58" t="s">
        <v>3</v>
      </c>
      <c r="C197" s="58" t="s">
        <v>20</v>
      </c>
      <c r="D197" s="58" t="s">
        <v>112</v>
      </c>
      <c r="E197" s="58" t="s">
        <v>39</v>
      </c>
      <c r="F197" s="55">
        <v>36.7</v>
      </c>
      <c r="G197" s="55">
        <v>889.17</v>
      </c>
      <c r="H197" s="55">
        <v>12.6</v>
      </c>
      <c r="I197" s="55">
        <v>0</v>
      </c>
      <c r="J197" s="55">
        <v>0</v>
      </c>
      <c r="K197" s="55">
        <v>0</v>
      </c>
      <c r="L197" s="55">
        <v>0</v>
      </c>
      <c r="M197" s="55">
        <v>938.47</v>
      </c>
      <c r="N197" s="19">
        <f t="shared" si="8"/>
        <v>0.039106204780120835</v>
      </c>
    </row>
    <row r="198" spans="1:14" ht="12.75">
      <c r="A198" s="58" t="s">
        <v>161</v>
      </c>
      <c r="B198" s="58" t="s">
        <v>3</v>
      </c>
      <c r="C198" s="58" t="s">
        <v>20</v>
      </c>
      <c r="D198" s="58" t="s">
        <v>113</v>
      </c>
      <c r="E198" s="58" t="s">
        <v>38</v>
      </c>
      <c r="F198" s="55">
        <v>69.2</v>
      </c>
      <c r="G198" s="55">
        <v>763.9</v>
      </c>
      <c r="H198" s="55">
        <v>15.4</v>
      </c>
      <c r="I198" s="55">
        <v>0</v>
      </c>
      <c r="J198" s="55">
        <v>0</v>
      </c>
      <c r="K198" s="55">
        <v>0</v>
      </c>
      <c r="L198" s="55">
        <v>0</v>
      </c>
      <c r="M198" s="55">
        <v>848.5</v>
      </c>
      <c r="N198" s="19">
        <f t="shared" si="8"/>
        <v>0.08155568650559812</v>
      </c>
    </row>
    <row r="199" spans="1:14" ht="12.75">
      <c r="A199" s="58" t="s">
        <v>161</v>
      </c>
      <c r="B199" s="58" t="s">
        <v>8</v>
      </c>
      <c r="C199" s="58" t="s">
        <v>25</v>
      </c>
      <c r="D199" s="58" t="s">
        <v>114</v>
      </c>
      <c r="E199" s="58" t="s">
        <v>51</v>
      </c>
      <c r="F199" s="55">
        <v>122.9</v>
      </c>
      <c r="G199" s="55">
        <v>249</v>
      </c>
      <c r="H199" s="55">
        <v>52</v>
      </c>
      <c r="I199" s="55">
        <v>0</v>
      </c>
      <c r="J199" s="55">
        <v>0</v>
      </c>
      <c r="K199" s="55">
        <v>0</v>
      </c>
      <c r="L199" s="55">
        <v>0</v>
      </c>
      <c r="M199" s="55">
        <v>423.9</v>
      </c>
      <c r="N199" s="19">
        <f t="shared" si="8"/>
        <v>0.289926869544704</v>
      </c>
    </row>
    <row r="200" spans="1:14" ht="12.75">
      <c r="A200" s="58" t="s">
        <v>161</v>
      </c>
      <c r="B200" s="58" t="s">
        <v>8</v>
      </c>
      <c r="C200" s="58" t="s">
        <v>25</v>
      </c>
      <c r="D200" s="58" t="s">
        <v>115</v>
      </c>
      <c r="E200" s="58" t="s">
        <v>45</v>
      </c>
      <c r="F200" s="55">
        <v>44</v>
      </c>
      <c r="G200" s="55">
        <v>350.15</v>
      </c>
      <c r="H200" s="55">
        <v>15.5</v>
      </c>
      <c r="I200" s="55">
        <v>6</v>
      </c>
      <c r="J200" s="55">
        <v>0</v>
      </c>
      <c r="K200" s="55">
        <v>6</v>
      </c>
      <c r="L200" s="55">
        <v>0</v>
      </c>
      <c r="M200" s="55">
        <v>421.65</v>
      </c>
      <c r="N200" s="19">
        <f t="shared" si="8"/>
        <v>0.10435195066998697</v>
      </c>
    </row>
    <row r="201" spans="1:14" ht="12.75">
      <c r="A201" s="58" t="s">
        <v>161</v>
      </c>
      <c r="B201" s="58" t="s">
        <v>8</v>
      </c>
      <c r="C201" s="58" t="s">
        <v>25</v>
      </c>
      <c r="D201" s="58" t="s">
        <v>116</v>
      </c>
      <c r="E201" s="58" t="s">
        <v>43</v>
      </c>
      <c r="F201" s="55">
        <v>18</v>
      </c>
      <c r="G201" s="55">
        <v>399.9</v>
      </c>
      <c r="H201" s="55">
        <v>26.5</v>
      </c>
      <c r="I201" s="55">
        <v>0</v>
      </c>
      <c r="J201" s="55">
        <v>0</v>
      </c>
      <c r="K201" s="55">
        <v>0</v>
      </c>
      <c r="L201" s="55">
        <v>0</v>
      </c>
      <c r="M201" s="55">
        <v>444.4</v>
      </c>
      <c r="N201" s="19">
        <f t="shared" si="8"/>
        <v>0.04050405040504051</v>
      </c>
    </row>
    <row r="202" spans="1:14" ht="12.75">
      <c r="A202" s="58" t="s">
        <v>161</v>
      </c>
      <c r="B202" s="58" t="s">
        <v>8</v>
      </c>
      <c r="C202" s="58" t="s">
        <v>25</v>
      </c>
      <c r="D202" s="58" t="s">
        <v>117</v>
      </c>
      <c r="E202" s="58" t="s">
        <v>50</v>
      </c>
      <c r="F202" s="55">
        <v>45</v>
      </c>
      <c r="G202" s="55">
        <v>294</v>
      </c>
      <c r="H202" s="55">
        <v>52.5</v>
      </c>
      <c r="I202" s="55">
        <v>0</v>
      </c>
      <c r="J202" s="55">
        <v>0</v>
      </c>
      <c r="K202" s="55">
        <v>0</v>
      </c>
      <c r="L202" s="55">
        <v>0</v>
      </c>
      <c r="M202" s="55">
        <v>391.5</v>
      </c>
      <c r="N202" s="19">
        <f t="shared" si="8"/>
        <v>0.11494252873563218</v>
      </c>
    </row>
    <row r="203" spans="1:14" ht="12.75">
      <c r="A203" s="58" t="s">
        <v>161</v>
      </c>
      <c r="B203" s="58" t="s">
        <v>8</v>
      </c>
      <c r="C203" s="58" t="s">
        <v>25</v>
      </c>
      <c r="D203" s="58" t="s">
        <v>118</v>
      </c>
      <c r="E203" s="58" t="s">
        <v>47</v>
      </c>
      <c r="F203" s="55">
        <v>42</v>
      </c>
      <c r="G203" s="55">
        <v>598.63</v>
      </c>
      <c r="H203" s="55">
        <v>24</v>
      </c>
      <c r="I203" s="55">
        <v>0</v>
      </c>
      <c r="J203" s="55">
        <v>0</v>
      </c>
      <c r="K203" s="55">
        <v>0</v>
      </c>
      <c r="L203" s="55">
        <v>0</v>
      </c>
      <c r="M203" s="55">
        <v>664.63</v>
      </c>
      <c r="N203" s="19">
        <f t="shared" si="8"/>
        <v>0.0631930547823601</v>
      </c>
    </row>
    <row r="204" spans="1:14" ht="12.75">
      <c r="A204" s="58" t="s">
        <v>161</v>
      </c>
      <c r="B204" s="58" t="s">
        <v>8</v>
      </c>
      <c r="C204" s="58" t="s">
        <v>25</v>
      </c>
      <c r="D204" s="58" t="s">
        <v>119</v>
      </c>
      <c r="E204" s="58" t="s">
        <v>42</v>
      </c>
      <c r="F204" s="55">
        <v>4.5</v>
      </c>
      <c r="G204" s="55">
        <v>262.05</v>
      </c>
      <c r="H204" s="55">
        <v>9</v>
      </c>
      <c r="I204" s="55">
        <v>0</v>
      </c>
      <c r="J204" s="55">
        <v>0</v>
      </c>
      <c r="K204" s="55">
        <v>0</v>
      </c>
      <c r="L204" s="55">
        <v>0</v>
      </c>
      <c r="M204" s="55">
        <v>275.55</v>
      </c>
      <c r="N204" s="19">
        <f t="shared" si="8"/>
        <v>0.01633097441480675</v>
      </c>
    </row>
    <row r="205" spans="1:14" ht="12.75">
      <c r="A205" s="58" t="s">
        <v>161</v>
      </c>
      <c r="B205" s="58" t="s">
        <v>11</v>
      </c>
      <c r="C205" s="58" t="s">
        <v>28</v>
      </c>
      <c r="D205" s="58" t="s">
        <v>121</v>
      </c>
      <c r="E205" s="58" t="s">
        <v>55</v>
      </c>
      <c r="F205" s="55">
        <v>61.9</v>
      </c>
      <c r="G205" s="55">
        <v>227.45</v>
      </c>
      <c r="H205" s="55">
        <v>63</v>
      </c>
      <c r="I205" s="55">
        <v>0</v>
      </c>
      <c r="J205" s="55">
        <v>0</v>
      </c>
      <c r="K205" s="55">
        <v>0</v>
      </c>
      <c r="L205" s="55">
        <v>0</v>
      </c>
      <c r="M205" s="55">
        <v>352.35</v>
      </c>
      <c r="N205" s="19">
        <f t="shared" si="8"/>
        <v>0.17567759330211435</v>
      </c>
    </row>
    <row r="206" spans="1:14" ht="12.75">
      <c r="A206" s="58" t="s">
        <v>161</v>
      </c>
      <c r="B206" s="58" t="s">
        <v>11</v>
      </c>
      <c r="C206" s="58" t="s">
        <v>28</v>
      </c>
      <c r="D206" s="58" t="s">
        <v>122</v>
      </c>
      <c r="E206" s="58" t="s">
        <v>57</v>
      </c>
      <c r="F206" s="55">
        <v>72.75</v>
      </c>
      <c r="G206" s="55">
        <v>343.8</v>
      </c>
      <c r="H206" s="55">
        <v>40.5</v>
      </c>
      <c r="I206" s="55">
        <v>0</v>
      </c>
      <c r="J206" s="55">
        <v>0</v>
      </c>
      <c r="K206" s="55">
        <v>0</v>
      </c>
      <c r="L206" s="55">
        <v>0</v>
      </c>
      <c r="M206" s="55">
        <v>457.05</v>
      </c>
      <c r="N206" s="19">
        <f t="shared" si="8"/>
        <v>0.15917295700689202</v>
      </c>
    </row>
    <row r="207" spans="1:14" ht="12.75">
      <c r="A207" s="58" t="s">
        <v>161</v>
      </c>
      <c r="B207" s="58" t="s">
        <v>11</v>
      </c>
      <c r="C207" s="58" t="s">
        <v>28</v>
      </c>
      <c r="D207" s="58" t="s">
        <v>123</v>
      </c>
      <c r="E207" s="58" t="s">
        <v>58</v>
      </c>
      <c r="F207" s="55">
        <v>77.9</v>
      </c>
      <c r="G207" s="55">
        <v>320.55</v>
      </c>
      <c r="H207" s="55">
        <v>34</v>
      </c>
      <c r="I207" s="55">
        <v>0</v>
      </c>
      <c r="J207" s="55">
        <v>0</v>
      </c>
      <c r="K207" s="55">
        <v>4.5</v>
      </c>
      <c r="L207" s="55">
        <v>0</v>
      </c>
      <c r="M207" s="55">
        <v>436.95</v>
      </c>
      <c r="N207" s="19">
        <f t="shared" si="8"/>
        <v>0.17828126787962012</v>
      </c>
    </row>
    <row r="208" spans="1:14" ht="12.75">
      <c r="A208" s="58" t="s">
        <v>161</v>
      </c>
      <c r="B208" s="58" t="s">
        <v>11</v>
      </c>
      <c r="C208" s="58" t="s">
        <v>28</v>
      </c>
      <c r="D208" s="58" t="s">
        <v>125</v>
      </c>
      <c r="E208" s="58" t="s">
        <v>56</v>
      </c>
      <c r="F208" s="55">
        <v>24.25</v>
      </c>
      <c r="G208" s="55">
        <v>230.1</v>
      </c>
      <c r="H208" s="55">
        <v>71</v>
      </c>
      <c r="I208" s="55">
        <v>24</v>
      </c>
      <c r="J208" s="55">
        <v>0</v>
      </c>
      <c r="K208" s="55">
        <v>18</v>
      </c>
      <c r="L208" s="55">
        <v>0</v>
      </c>
      <c r="M208" s="55">
        <v>367.35</v>
      </c>
      <c r="N208" s="19">
        <f t="shared" si="8"/>
        <v>0.0660133387777324</v>
      </c>
    </row>
    <row r="209" spans="1:14" ht="12.75">
      <c r="A209" s="58" t="s">
        <v>161</v>
      </c>
      <c r="B209" s="58" t="s">
        <v>2</v>
      </c>
      <c r="C209" s="58" t="s">
        <v>19</v>
      </c>
      <c r="D209" s="58" t="s">
        <v>152</v>
      </c>
      <c r="E209" s="58" t="s">
        <v>37</v>
      </c>
      <c r="F209" s="55">
        <v>0</v>
      </c>
      <c r="G209" s="55">
        <v>36.2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36.2</v>
      </c>
      <c r="N209" s="19">
        <f t="shared" si="8"/>
        <v>0</v>
      </c>
    </row>
    <row r="210" spans="1:14" ht="12.75">
      <c r="A210" s="58" t="s">
        <v>161</v>
      </c>
      <c r="B210" s="58" t="s">
        <v>2</v>
      </c>
      <c r="C210" s="58" t="s">
        <v>19</v>
      </c>
      <c r="D210" s="58" t="s">
        <v>126</v>
      </c>
      <c r="E210" s="58" t="s">
        <v>69</v>
      </c>
      <c r="F210" s="55">
        <v>195.1</v>
      </c>
      <c r="G210" s="55">
        <v>2766.05</v>
      </c>
      <c r="H210" s="55">
        <v>41</v>
      </c>
      <c r="I210" s="55">
        <v>0</v>
      </c>
      <c r="J210" s="55">
        <v>0</v>
      </c>
      <c r="K210" s="55">
        <v>0</v>
      </c>
      <c r="L210" s="55">
        <v>0</v>
      </c>
      <c r="M210" s="55">
        <v>3002.15</v>
      </c>
      <c r="N210" s="19">
        <f t="shared" si="8"/>
        <v>0.06498675948903286</v>
      </c>
    </row>
    <row r="211" spans="1:14" ht="12.75">
      <c r="A211" s="58" t="s">
        <v>161</v>
      </c>
      <c r="B211" s="58" t="s">
        <v>14</v>
      </c>
      <c r="C211" s="58" t="s">
        <v>31</v>
      </c>
      <c r="D211" s="58" t="s">
        <v>153</v>
      </c>
      <c r="E211" s="58" t="s">
        <v>63</v>
      </c>
      <c r="F211" s="55">
        <v>16.8</v>
      </c>
      <c r="G211" s="55">
        <v>896.5</v>
      </c>
      <c r="H211" s="55">
        <v>146.2</v>
      </c>
      <c r="I211" s="55">
        <v>0</v>
      </c>
      <c r="J211" s="55">
        <v>0</v>
      </c>
      <c r="K211" s="55">
        <v>0</v>
      </c>
      <c r="L211" s="55">
        <v>2.4</v>
      </c>
      <c r="M211" s="55">
        <v>1061.9</v>
      </c>
      <c r="N211" s="19">
        <f t="shared" si="8"/>
        <v>0.015820698747528016</v>
      </c>
    </row>
    <row r="212" spans="1:14" ht="12.75">
      <c r="A212" s="58" t="s">
        <v>161</v>
      </c>
      <c r="B212" s="58" t="s">
        <v>5</v>
      </c>
      <c r="C212" s="58" t="s">
        <v>22</v>
      </c>
      <c r="D212" s="58" t="s">
        <v>129</v>
      </c>
      <c r="E212" s="58" t="s">
        <v>44</v>
      </c>
      <c r="F212" s="55">
        <v>0</v>
      </c>
      <c r="G212" s="55">
        <v>504.05</v>
      </c>
      <c r="H212" s="55">
        <v>213.3</v>
      </c>
      <c r="I212" s="55">
        <v>4.5</v>
      </c>
      <c r="J212" s="55">
        <v>0</v>
      </c>
      <c r="K212" s="55">
        <v>4.5</v>
      </c>
      <c r="L212" s="55">
        <v>0</v>
      </c>
      <c r="M212" s="55">
        <v>726.35</v>
      </c>
      <c r="N212" s="19">
        <f t="shared" si="8"/>
        <v>0</v>
      </c>
    </row>
    <row r="213" spans="1:14" ht="12.75">
      <c r="A213" s="58" t="s">
        <v>161</v>
      </c>
      <c r="B213" s="58" t="s">
        <v>5</v>
      </c>
      <c r="C213" s="58" t="s">
        <v>22</v>
      </c>
      <c r="D213" s="58" t="s">
        <v>130</v>
      </c>
      <c r="E213" s="58" t="s">
        <v>45</v>
      </c>
      <c r="F213" s="55">
        <v>0</v>
      </c>
      <c r="G213" s="55">
        <v>520.05</v>
      </c>
      <c r="H213" s="55">
        <v>18</v>
      </c>
      <c r="I213" s="55">
        <v>4.5</v>
      </c>
      <c r="J213" s="55">
        <v>0</v>
      </c>
      <c r="K213" s="55">
        <v>9</v>
      </c>
      <c r="L213" s="55">
        <v>0</v>
      </c>
      <c r="M213" s="55">
        <v>551.55</v>
      </c>
      <c r="N213" s="19">
        <f t="shared" si="8"/>
        <v>0</v>
      </c>
    </row>
    <row r="214" spans="1:14" ht="12.75">
      <c r="A214" s="58" t="s">
        <v>161</v>
      </c>
      <c r="B214" s="58" t="s">
        <v>5</v>
      </c>
      <c r="C214" s="58" t="s">
        <v>22</v>
      </c>
      <c r="D214" s="58" t="s">
        <v>131</v>
      </c>
      <c r="E214" s="58" t="s">
        <v>46</v>
      </c>
      <c r="F214" s="55">
        <v>28.5</v>
      </c>
      <c r="G214" s="55">
        <v>782.5</v>
      </c>
      <c r="H214" s="55">
        <v>216.2</v>
      </c>
      <c r="I214" s="55">
        <v>6</v>
      </c>
      <c r="J214" s="55">
        <v>0</v>
      </c>
      <c r="K214" s="55">
        <v>6</v>
      </c>
      <c r="L214" s="55">
        <v>0</v>
      </c>
      <c r="M214" s="55">
        <v>1039.2</v>
      </c>
      <c r="N214" s="19">
        <f t="shared" si="8"/>
        <v>0.027424942263279444</v>
      </c>
    </row>
    <row r="215" spans="1:14" ht="12.75">
      <c r="A215" s="58" t="s">
        <v>161</v>
      </c>
      <c r="B215" s="58" t="s">
        <v>5</v>
      </c>
      <c r="C215" s="58" t="s">
        <v>22</v>
      </c>
      <c r="D215" s="58" t="s">
        <v>132</v>
      </c>
      <c r="E215" s="58" t="s">
        <v>43</v>
      </c>
      <c r="F215" s="55">
        <v>22.2</v>
      </c>
      <c r="G215" s="55">
        <v>930.65</v>
      </c>
      <c r="H215" s="55">
        <v>27.75</v>
      </c>
      <c r="I215" s="55">
        <v>6.75</v>
      </c>
      <c r="J215" s="55">
        <v>9</v>
      </c>
      <c r="K215" s="55">
        <v>4.5</v>
      </c>
      <c r="L215" s="55">
        <v>0</v>
      </c>
      <c r="M215" s="55">
        <v>1000.85</v>
      </c>
      <c r="N215" s="19">
        <f t="shared" si="8"/>
        <v>0.022181146025878003</v>
      </c>
    </row>
    <row r="216" spans="1:14" ht="12.75">
      <c r="A216" s="58" t="s">
        <v>161</v>
      </c>
      <c r="B216" s="58" t="s">
        <v>5</v>
      </c>
      <c r="C216" s="58" t="s">
        <v>22</v>
      </c>
      <c r="D216" s="58" t="s">
        <v>133</v>
      </c>
      <c r="E216" s="58" t="s">
        <v>47</v>
      </c>
      <c r="F216" s="55">
        <v>22.75</v>
      </c>
      <c r="G216" s="55">
        <v>1016.55</v>
      </c>
      <c r="H216" s="55">
        <v>25.65</v>
      </c>
      <c r="I216" s="55">
        <v>0</v>
      </c>
      <c r="J216" s="55">
        <v>0</v>
      </c>
      <c r="K216" s="55">
        <v>4.5</v>
      </c>
      <c r="L216" s="55">
        <v>0</v>
      </c>
      <c r="M216" s="55">
        <v>1069.45</v>
      </c>
      <c r="N216" s="19">
        <f t="shared" si="8"/>
        <v>0.02127261676562719</v>
      </c>
    </row>
    <row r="217" spans="1:14" ht="12.75">
      <c r="A217" s="58" t="s">
        <v>161</v>
      </c>
      <c r="B217" s="58" t="s">
        <v>12</v>
      </c>
      <c r="C217" s="58" t="s">
        <v>29</v>
      </c>
      <c r="D217" s="58" t="s">
        <v>135</v>
      </c>
      <c r="E217" s="58" t="s">
        <v>50</v>
      </c>
      <c r="F217" s="55">
        <v>289.5</v>
      </c>
      <c r="G217" s="55">
        <v>1797</v>
      </c>
      <c r="H217" s="55">
        <v>249</v>
      </c>
      <c r="I217" s="55">
        <v>0</v>
      </c>
      <c r="J217" s="55">
        <v>0</v>
      </c>
      <c r="K217" s="55">
        <v>0</v>
      </c>
      <c r="L217" s="55">
        <v>0</v>
      </c>
      <c r="M217" s="55">
        <v>2335.5</v>
      </c>
      <c r="N217" s="19">
        <f t="shared" si="8"/>
        <v>0.12395632626846499</v>
      </c>
    </row>
    <row r="218" spans="1:14" ht="12.75">
      <c r="A218" s="58" t="s">
        <v>161</v>
      </c>
      <c r="B218" s="58" t="s">
        <v>10</v>
      </c>
      <c r="C218" s="58" t="s">
        <v>27</v>
      </c>
      <c r="D218" s="58" t="s">
        <v>136</v>
      </c>
      <c r="E218" s="58" t="s">
        <v>51</v>
      </c>
      <c r="F218" s="55">
        <v>46.9</v>
      </c>
      <c r="G218" s="55">
        <v>655.15</v>
      </c>
      <c r="H218" s="55">
        <v>210.5</v>
      </c>
      <c r="I218" s="55">
        <v>0</v>
      </c>
      <c r="J218" s="55">
        <v>0</v>
      </c>
      <c r="K218" s="55">
        <v>0</v>
      </c>
      <c r="L218" s="55">
        <v>1.2</v>
      </c>
      <c r="M218" s="55">
        <v>913.75</v>
      </c>
      <c r="N218" s="19">
        <f t="shared" si="8"/>
        <v>0.05132694938440492</v>
      </c>
    </row>
    <row r="219" spans="1:14" ht="12.75">
      <c r="A219" s="58" t="s">
        <v>161</v>
      </c>
      <c r="B219" s="58" t="s">
        <v>10</v>
      </c>
      <c r="C219" s="58" t="s">
        <v>27</v>
      </c>
      <c r="D219" s="58" t="s">
        <v>137</v>
      </c>
      <c r="E219" s="58" t="s">
        <v>54</v>
      </c>
      <c r="F219" s="55">
        <v>9.2</v>
      </c>
      <c r="G219" s="55">
        <v>406.9</v>
      </c>
      <c r="H219" s="55">
        <v>18</v>
      </c>
      <c r="I219" s="55">
        <v>0</v>
      </c>
      <c r="J219" s="55">
        <v>0</v>
      </c>
      <c r="K219" s="55">
        <v>0</v>
      </c>
      <c r="L219" s="55">
        <v>0</v>
      </c>
      <c r="M219" s="55">
        <v>434.1</v>
      </c>
      <c r="N219" s="19">
        <f t="shared" si="8"/>
        <v>0.0211932734392997</v>
      </c>
    </row>
    <row r="220" spans="1:14" ht="12.75">
      <c r="A220" s="58" t="s">
        <v>161</v>
      </c>
      <c r="B220" s="58" t="s">
        <v>9</v>
      </c>
      <c r="C220" s="58" t="s">
        <v>26</v>
      </c>
      <c r="D220" s="58" t="s">
        <v>138</v>
      </c>
      <c r="E220" s="58" t="s">
        <v>52</v>
      </c>
      <c r="F220" s="55">
        <v>160.56</v>
      </c>
      <c r="G220" s="55">
        <v>1723.44</v>
      </c>
      <c r="H220" s="55">
        <v>48</v>
      </c>
      <c r="I220" s="55">
        <v>0</v>
      </c>
      <c r="J220" s="55">
        <v>0</v>
      </c>
      <c r="K220" s="55">
        <v>0</v>
      </c>
      <c r="L220" s="55">
        <v>0</v>
      </c>
      <c r="M220" s="55">
        <v>1932</v>
      </c>
      <c r="N220" s="19">
        <f t="shared" si="8"/>
        <v>0.08310559006211181</v>
      </c>
    </row>
    <row r="221" spans="1:14" ht="12.75">
      <c r="A221" s="58" t="s">
        <v>161</v>
      </c>
      <c r="B221" s="58" t="s">
        <v>9</v>
      </c>
      <c r="C221" s="58" t="s">
        <v>26</v>
      </c>
      <c r="D221" s="58" t="s">
        <v>139</v>
      </c>
      <c r="E221" s="58" t="s">
        <v>53</v>
      </c>
      <c r="F221" s="55">
        <v>30</v>
      </c>
      <c r="G221" s="55">
        <v>559</v>
      </c>
      <c r="H221" s="55">
        <v>18</v>
      </c>
      <c r="I221" s="55">
        <v>0</v>
      </c>
      <c r="J221" s="55">
        <v>0</v>
      </c>
      <c r="K221" s="55">
        <v>0</v>
      </c>
      <c r="L221" s="55">
        <v>0</v>
      </c>
      <c r="M221" s="55">
        <v>607</v>
      </c>
      <c r="N221" s="19">
        <f t="shared" si="8"/>
        <v>0.04942339373970346</v>
      </c>
    </row>
    <row r="222" spans="1:14" ht="12.75">
      <c r="A222" s="58" t="s">
        <v>161</v>
      </c>
      <c r="B222" s="58" t="s">
        <v>6</v>
      </c>
      <c r="C222" s="58" t="s">
        <v>23</v>
      </c>
      <c r="D222" s="58" t="s">
        <v>141</v>
      </c>
      <c r="E222" s="58" t="s">
        <v>48</v>
      </c>
      <c r="F222" s="55">
        <v>0</v>
      </c>
      <c r="G222" s="55">
        <v>394.5</v>
      </c>
      <c r="H222" s="55">
        <v>9</v>
      </c>
      <c r="I222" s="55">
        <v>0</v>
      </c>
      <c r="J222" s="55">
        <v>0</v>
      </c>
      <c r="K222" s="55">
        <v>0</v>
      </c>
      <c r="L222" s="55">
        <v>0</v>
      </c>
      <c r="M222" s="55">
        <v>403.5</v>
      </c>
      <c r="N222" s="19">
        <f t="shared" si="8"/>
        <v>0</v>
      </c>
    </row>
    <row r="223" spans="1:14" ht="12.75">
      <c r="A223" s="58" t="s">
        <v>161</v>
      </c>
      <c r="B223" s="58" t="s">
        <v>7</v>
      </c>
      <c r="C223" s="58" t="s">
        <v>24</v>
      </c>
      <c r="D223" s="58" t="s">
        <v>142</v>
      </c>
      <c r="E223" s="58" t="s">
        <v>49</v>
      </c>
      <c r="F223" s="55">
        <v>38.45</v>
      </c>
      <c r="G223" s="55">
        <v>951.55</v>
      </c>
      <c r="H223" s="55">
        <v>246</v>
      </c>
      <c r="I223" s="55">
        <v>0</v>
      </c>
      <c r="J223" s="55">
        <v>0</v>
      </c>
      <c r="K223" s="55">
        <v>0</v>
      </c>
      <c r="L223" s="55">
        <v>0</v>
      </c>
      <c r="M223" s="55">
        <v>1236</v>
      </c>
      <c r="N223" s="19">
        <f t="shared" si="8"/>
        <v>0.031108414239482202</v>
      </c>
    </row>
    <row r="224" spans="1:14" ht="12.75">
      <c r="A224" s="58" t="s">
        <v>161</v>
      </c>
      <c r="B224" s="58" t="s">
        <v>4</v>
      </c>
      <c r="C224" s="58" t="s">
        <v>21</v>
      </c>
      <c r="D224" s="58" t="s">
        <v>143</v>
      </c>
      <c r="E224" s="58" t="s">
        <v>65</v>
      </c>
      <c r="F224" s="55">
        <v>18.1</v>
      </c>
      <c r="G224" s="55">
        <v>401.1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419.2</v>
      </c>
      <c r="N224" s="19">
        <f t="shared" si="8"/>
        <v>0.04317748091603054</v>
      </c>
    </row>
    <row r="225" spans="1:14" ht="12.75">
      <c r="A225" s="58" t="s">
        <v>161</v>
      </c>
      <c r="B225" s="58" t="s">
        <v>4</v>
      </c>
      <c r="C225" s="58" t="s">
        <v>21</v>
      </c>
      <c r="D225" s="58" t="s">
        <v>144</v>
      </c>
      <c r="E225" s="58" t="s">
        <v>64</v>
      </c>
      <c r="F225" s="55">
        <v>20.8</v>
      </c>
      <c r="G225" s="55">
        <v>388.5</v>
      </c>
      <c r="H225" s="55">
        <v>15</v>
      </c>
      <c r="I225" s="55">
        <v>0</v>
      </c>
      <c r="J225" s="55">
        <v>0</v>
      </c>
      <c r="K225" s="55">
        <v>0</v>
      </c>
      <c r="L225" s="55">
        <v>0</v>
      </c>
      <c r="M225" s="55">
        <v>424.3</v>
      </c>
      <c r="N225" s="19">
        <f t="shared" si="8"/>
        <v>0.04902191845392411</v>
      </c>
    </row>
    <row r="226" spans="1:14" ht="12.75">
      <c r="A226" s="58" t="s">
        <v>161</v>
      </c>
      <c r="B226" s="58" t="s">
        <v>4</v>
      </c>
      <c r="C226" s="58" t="s">
        <v>21</v>
      </c>
      <c r="D226" s="58" t="s">
        <v>145</v>
      </c>
      <c r="E226" s="58" t="s">
        <v>41</v>
      </c>
      <c r="F226" s="55">
        <v>107.45</v>
      </c>
      <c r="G226" s="55">
        <v>379.75</v>
      </c>
      <c r="H226" s="55">
        <v>7.5</v>
      </c>
      <c r="I226" s="55">
        <v>0</v>
      </c>
      <c r="J226" s="55">
        <v>0</v>
      </c>
      <c r="K226" s="55">
        <v>0</v>
      </c>
      <c r="L226" s="55">
        <v>0</v>
      </c>
      <c r="M226" s="55">
        <v>494.7</v>
      </c>
      <c r="N226" s="19">
        <f t="shared" si="8"/>
        <v>0.21720234485546797</v>
      </c>
    </row>
    <row r="227" spans="1:14" ht="12.75">
      <c r="A227" s="58" t="s">
        <v>161</v>
      </c>
      <c r="B227" s="58" t="s">
        <v>4</v>
      </c>
      <c r="C227" s="58" t="s">
        <v>21</v>
      </c>
      <c r="D227" s="58" t="s">
        <v>146</v>
      </c>
      <c r="E227" s="58" t="s">
        <v>40</v>
      </c>
      <c r="F227" s="55">
        <v>219.85</v>
      </c>
      <c r="G227" s="55">
        <v>1416</v>
      </c>
      <c r="H227" s="55">
        <v>261.95</v>
      </c>
      <c r="I227" s="55">
        <v>0</v>
      </c>
      <c r="J227" s="55">
        <v>0</v>
      </c>
      <c r="K227" s="55">
        <v>0</v>
      </c>
      <c r="L227" s="55">
        <v>0</v>
      </c>
      <c r="M227" s="55">
        <v>1897.8</v>
      </c>
      <c r="N227" s="19">
        <f t="shared" si="8"/>
        <v>0.11584466224048899</v>
      </c>
    </row>
    <row r="228" spans="1:14" ht="12.75">
      <c r="A228" s="58" t="s">
        <v>161</v>
      </c>
      <c r="B228" s="58" t="s">
        <v>4</v>
      </c>
      <c r="C228" s="58" t="s">
        <v>21</v>
      </c>
      <c r="D228" s="58" t="s">
        <v>148</v>
      </c>
      <c r="E228" s="58" t="s">
        <v>42</v>
      </c>
      <c r="F228" s="55">
        <v>85.99</v>
      </c>
      <c r="G228" s="55">
        <v>480.58</v>
      </c>
      <c r="H228" s="55">
        <v>15</v>
      </c>
      <c r="I228" s="55">
        <v>0</v>
      </c>
      <c r="J228" s="55">
        <v>0</v>
      </c>
      <c r="K228" s="55">
        <v>0</v>
      </c>
      <c r="L228" s="55">
        <v>0</v>
      </c>
      <c r="M228" s="55">
        <v>581.57</v>
      </c>
      <c r="N228" s="19">
        <f t="shared" si="8"/>
        <v>0.14785838334164414</v>
      </c>
    </row>
    <row r="229" spans="1:14" ht="12.75">
      <c r="A229" s="58" t="s">
        <v>161</v>
      </c>
      <c r="B229" s="58" t="s">
        <v>17</v>
      </c>
      <c r="C229" s="58" t="s">
        <v>34</v>
      </c>
      <c r="D229" s="58" t="s">
        <v>162</v>
      </c>
      <c r="E229" s="58" t="s">
        <v>71</v>
      </c>
      <c r="F229" s="55">
        <v>0</v>
      </c>
      <c r="G229" s="55">
        <v>90.5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90.5</v>
      </c>
      <c r="N229" s="19">
        <f t="shared" si="8"/>
        <v>0</v>
      </c>
    </row>
    <row r="230" spans="1:14" ht="12.75">
      <c r="A230" s="58" t="s">
        <v>161</v>
      </c>
      <c r="B230" s="58" t="s">
        <v>15</v>
      </c>
      <c r="C230" s="58" t="s">
        <v>32</v>
      </c>
      <c r="D230" s="58" t="s">
        <v>160</v>
      </c>
      <c r="E230" s="58" t="s">
        <v>68</v>
      </c>
      <c r="F230" s="55">
        <v>0</v>
      </c>
      <c r="G230" s="55">
        <v>141.9</v>
      </c>
      <c r="H230" s="55">
        <v>4.5</v>
      </c>
      <c r="I230" s="55">
        <v>0</v>
      </c>
      <c r="J230" s="55">
        <v>0</v>
      </c>
      <c r="K230" s="55">
        <v>0</v>
      </c>
      <c r="L230" s="55">
        <v>0</v>
      </c>
      <c r="M230" s="55">
        <v>146.4</v>
      </c>
      <c r="N230" s="19">
        <f t="shared" si="8"/>
        <v>0</v>
      </c>
    </row>
    <row r="231" spans="1:14" ht="12.75">
      <c r="A231" s="58" t="s">
        <v>161</v>
      </c>
      <c r="B231" s="58" t="s">
        <v>16</v>
      </c>
      <c r="C231" s="58" t="s">
        <v>33</v>
      </c>
      <c r="D231" s="58" t="s">
        <v>149</v>
      </c>
      <c r="E231" s="58" t="s">
        <v>72</v>
      </c>
      <c r="F231" s="55">
        <v>42</v>
      </c>
      <c r="G231" s="55">
        <v>0</v>
      </c>
      <c r="H231" s="55">
        <v>0</v>
      </c>
      <c r="I231" s="55">
        <v>127.5</v>
      </c>
      <c r="J231" s="55">
        <v>6</v>
      </c>
      <c r="K231" s="55">
        <v>93</v>
      </c>
      <c r="L231" s="55">
        <v>0</v>
      </c>
      <c r="M231" s="55">
        <v>268.5</v>
      </c>
      <c r="N231" s="19">
        <f t="shared" si="8"/>
        <v>0.1564245810055866</v>
      </c>
    </row>
    <row r="232" spans="1:14" ht="12.75">
      <c r="A232" s="58" t="s">
        <v>161</v>
      </c>
      <c r="B232" s="58" t="s">
        <v>16</v>
      </c>
      <c r="C232" s="58" t="s">
        <v>33</v>
      </c>
      <c r="D232" s="58" t="s">
        <v>150</v>
      </c>
      <c r="E232" s="58" t="s">
        <v>70</v>
      </c>
      <c r="F232" s="55">
        <v>0</v>
      </c>
      <c r="G232" s="55">
        <v>144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144</v>
      </c>
      <c r="N232" s="19">
        <f t="shared" si="8"/>
        <v>0</v>
      </c>
    </row>
    <row r="233" spans="1:14" ht="12.75">
      <c r="A233" t="s">
        <v>84</v>
      </c>
      <c r="B233">
        <f>COUNTA(B193:B232)</f>
        <v>40</v>
      </c>
      <c r="F233">
        <f aca="true" t="shared" si="9" ref="F233:M233">SUM(F193:F232)</f>
        <v>2162.95</v>
      </c>
      <c r="G233">
        <f t="shared" si="9"/>
        <v>24423.51</v>
      </c>
      <c r="H233">
        <f t="shared" si="9"/>
        <v>2447.5</v>
      </c>
      <c r="I233">
        <f t="shared" si="9"/>
        <v>179.25</v>
      </c>
      <c r="J233">
        <f t="shared" si="9"/>
        <v>15</v>
      </c>
      <c r="K233">
        <f t="shared" si="9"/>
        <v>150</v>
      </c>
      <c r="L233">
        <f t="shared" si="9"/>
        <v>3.5999999999999996</v>
      </c>
      <c r="M233">
        <f t="shared" si="9"/>
        <v>29381.81</v>
      </c>
      <c r="N233" s="19">
        <f t="shared" si="8"/>
        <v>0.07361527421217412</v>
      </c>
    </row>
    <row r="234" spans="1:13" ht="12.75">
      <c r="A234" s="30"/>
      <c r="B234" s="31"/>
      <c r="C234" s="31"/>
      <c r="D234" s="30"/>
      <c r="E234" s="31"/>
      <c r="F234" s="30"/>
      <c r="G234" s="30"/>
      <c r="H234" s="30"/>
      <c r="I234" s="30"/>
      <c r="J234" s="30"/>
      <c r="K234" s="30"/>
      <c r="L234" s="30"/>
      <c r="M234" s="30"/>
    </row>
    <row r="235" spans="1:14" ht="12.75">
      <c r="A235" s="58" t="s">
        <v>163</v>
      </c>
      <c r="B235" s="58" t="s">
        <v>13</v>
      </c>
      <c r="C235" s="58" t="s">
        <v>30</v>
      </c>
      <c r="D235" s="58" t="s">
        <v>108</v>
      </c>
      <c r="E235" s="58" t="s">
        <v>61</v>
      </c>
      <c r="F235" s="55">
        <v>14.4</v>
      </c>
      <c r="G235" s="55">
        <v>545.1</v>
      </c>
      <c r="H235" s="55">
        <v>195.1</v>
      </c>
      <c r="I235" s="55">
        <v>0</v>
      </c>
      <c r="J235" s="55">
        <v>0</v>
      </c>
      <c r="K235" s="55">
        <v>0</v>
      </c>
      <c r="L235" s="55">
        <v>0</v>
      </c>
      <c r="M235" s="55">
        <v>754.6</v>
      </c>
      <c r="N235" s="19">
        <f t="shared" si="8"/>
        <v>0.01908295785846806</v>
      </c>
    </row>
    <row r="236" spans="1:14" ht="12.75">
      <c r="A236" s="58" t="s">
        <v>163</v>
      </c>
      <c r="B236" s="58" t="s">
        <v>13</v>
      </c>
      <c r="C236" s="58" t="s">
        <v>30</v>
      </c>
      <c r="D236" s="58" t="s">
        <v>109</v>
      </c>
      <c r="E236" s="58" t="s">
        <v>62</v>
      </c>
      <c r="F236" s="55">
        <v>22.85</v>
      </c>
      <c r="G236" s="55">
        <v>453.9</v>
      </c>
      <c r="H236" s="55">
        <v>16.5</v>
      </c>
      <c r="I236" s="55">
        <v>0</v>
      </c>
      <c r="J236" s="55">
        <v>0</v>
      </c>
      <c r="K236" s="55">
        <v>0</v>
      </c>
      <c r="L236" s="55">
        <v>0</v>
      </c>
      <c r="M236" s="55">
        <v>493.25</v>
      </c>
      <c r="N236" s="19">
        <f t="shared" si="8"/>
        <v>0.046325392802838324</v>
      </c>
    </row>
    <row r="237" spans="1:14" ht="12.75">
      <c r="A237" s="58" t="s">
        <v>163</v>
      </c>
      <c r="B237" s="58" t="s">
        <v>13</v>
      </c>
      <c r="C237" s="58" t="s">
        <v>30</v>
      </c>
      <c r="D237" s="58" t="s">
        <v>110</v>
      </c>
      <c r="E237" s="58" t="s">
        <v>59</v>
      </c>
      <c r="F237" s="55">
        <v>78.3</v>
      </c>
      <c r="G237" s="55">
        <v>685.85</v>
      </c>
      <c r="H237" s="55">
        <v>18</v>
      </c>
      <c r="I237" s="55">
        <v>0</v>
      </c>
      <c r="J237" s="55">
        <v>0</v>
      </c>
      <c r="K237" s="55">
        <v>0</v>
      </c>
      <c r="L237" s="55">
        <v>0</v>
      </c>
      <c r="M237" s="55">
        <v>782.15</v>
      </c>
      <c r="N237" s="19">
        <f t="shared" si="8"/>
        <v>0.10010867480662276</v>
      </c>
    </row>
    <row r="238" spans="1:14" ht="12.75">
      <c r="A238" s="58" t="s">
        <v>163</v>
      </c>
      <c r="B238" s="58" t="s">
        <v>13</v>
      </c>
      <c r="C238" s="58" t="s">
        <v>30</v>
      </c>
      <c r="D238" s="58" t="s">
        <v>111</v>
      </c>
      <c r="E238" s="58" t="s">
        <v>60</v>
      </c>
      <c r="F238" s="55">
        <v>7</v>
      </c>
      <c r="G238" s="55">
        <v>374.38</v>
      </c>
      <c r="H238" s="55">
        <v>6</v>
      </c>
      <c r="I238" s="55">
        <v>0</v>
      </c>
      <c r="J238" s="55">
        <v>0</v>
      </c>
      <c r="K238" s="55">
        <v>0</v>
      </c>
      <c r="L238" s="55">
        <v>0</v>
      </c>
      <c r="M238" s="55">
        <v>387.38</v>
      </c>
      <c r="N238" s="19">
        <f t="shared" si="8"/>
        <v>0.018070112034694615</v>
      </c>
    </row>
    <row r="239" spans="1:14" ht="12.75">
      <c r="A239" s="58" t="s">
        <v>163</v>
      </c>
      <c r="B239" s="58" t="s">
        <v>3</v>
      </c>
      <c r="C239" s="58" t="s">
        <v>20</v>
      </c>
      <c r="D239" s="58" t="s">
        <v>112</v>
      </c>
      <c r="E239" s="58" t="s">
        <v>39</v>
      </c>
      <c r="F239" s="55">
        <v>0</v>
      </c>
      <c r="G239" s="55">
        <v>785.5</v>
      </c>
      <c r="H239" s="55">
        <v>12</v>
      </c>
      <c r="I239" s="55">
        <v>0</v>
      </c>
      <c r="J239" s="55">
        <v>0</v>
      </c>
      <c r="K239" s="55">
        <v>0</v>
      </c>
      <c r="L239" s="55">
        <v>0</v>
      </c>
      <c r="M239" s="55">
        <v>797.5</v>
      </c>
      <c r="N239" s="19">
        <f t="shared" si="8"/>
        <v>0</v>
      </c>
    </row>
    <row r="240" spans="1:14" ht="12.75">
      <c r="A240" s="58" t="s">
        <v>163</v>
      </c>
      <c r="B240" s="58" t="s">
        <v>3</v>
      </c>
      <c r="C240" s="58" t="s">
        <v>20</v>
      </c>
      <c r="D240" s="58" t="s">
        <v>113</v>
      </c>
      <c r="E240" s="58" t="s">
        <v>38</v>
      </c>
      <c r="F240" s="55">
        <v>6</v>
      </c>
      <c r="G240" s="55">
        <v>601.6</v>
      </c>
      <c r="H240" s="55">
        <v>9.4</v>
      </c>
      <c r="I240" s="55">
        <v>0</v>
      </c>
      <c r="J240" s="55">
        <v>0</v>
      </c>
      <c r="K240" s="55">
        <v>0</v>
      </c>
      <c r="L240" s="55">
        <v>0</v>
      </c>
      <c r="M240" s="55">
        <v>617</v>
      </c>
      <c r="N240" s="19">
        <f t="shared" si="8"/>
        <v>0.009724473257698542</v>
      </c>
    </row>
    <row r="241" spans="1:14" ht="12.75">
      <c r="A241" s="58" t="s">
        <v>163</v>
      </c>
      <c r="B241" s="58" t="s">
        <v>8</v>
      </c>
      <c r="C241" s="58" t="s">
        <v>25</v>
      </c>
      <c r="D241" s="58" t="s">
        <v>114</v>
      </c>
      <c r="E241" s="58" t="s">
        <v>51</v>
      </c>
      <c r="F241" s="55">
        <v>64.7</v>
      </c>
      <c r="G241" s="55">
        <v>299.5</v>
      </c>
      <c r="H241" s="55">
        <v>49.5</v>
      </c>
      <c r="I241" s="55">
        <v>0</v>
      </c>
      <c r="J241" s="55">
        <v>0</v>
      </c>
      <c r="K241" s="55">
        <v>0</v>
      </c>
      <c r="L241" s="55">
        <v>0</v>
      </c>
      <c r="M241" s="55">
        <v>413.7</v>
      </c>
      <c r="N241" s="19">
        <f t="shared" si="8"/>
        <v>0.1563935218757554</v>
      </c>
    </row>
    <row r="242" spans="1:14" ht="12.75">
      <c r="A242" s="58" t="s">
        <v>163</v>
      </c>
      <c r="B242" s="58" t="s">
        <v>8</v>
      </c>
      <c r="C242" s="58" t="s">
        <v>25</v>
      </c>
      <c r="D242" s="58" t="s">
        <v>115</v>
      </c>
      <c r="E242" s="58" t="s">
        <v>45</v>
      </c>
      <c r="F242" s="55">
        <v>39</v>
      </c>
      <c r="G242" s="55">
        <v>329.5</v>
      </c>
      <c r="H242" s="55">
        <v>9</v>
      </c>
      <c r="I242" s="55">
        <v>6</v>
      </c>
      <c r="J242" s="55">
        <v>0</v>
      </c>
      <c r="K242" s="55">
        <v>6</v>
      </c>
      <c r="L242" s="55">
        <v>0</v>
      </c>
      <c r="M242" s="55">
        <v>389.5</v>
      </c>
      <c r="N242" s="19">
        <f t="shared" si="8"/>
        <v>0.10012836970474968</v>
      </c>
    </row>
    <row r="243" spans="1:14" ht="12.75">
      <c r="A243" s="58" t="s">
        <v>163</v>
      </c>
      <c r="B243" s="58" t="s">
        <v>8</v>
      </c>
      <c r="C243" s="58" t="s">
        <v>25</v>
      </c>
      <c r="D243" s="58" t="s">
        <v>116</v>
      </c>
      <c r="E243" s="58" t="s">
        <v>43</v>
      </c>
      <c r="F243" s="55">
        <v>14.7</v>
      </c>
      <c r="G243" s="55">
        <v>425.5</v>
      </c>
      <c r="H243" s="55">
        <v>28</v>
      </c>
      <c r="I243" s="55">
        <v>0</v>
      </c>
      <c r="J243" s="55">
        <v>0</v>
      </c>
      <c r="K243" s="55">
        <v>0</v>
      </c>
      <c r="L243" s="55">
        <v>0</v>
      </c>
      <c r="M243" s="55">
        <v>468.2</v>
      </c>
      <c r="N243" s="19">
        <f t="shared" si="8"/>
        <v>0.03139683895771038</v>
      </c>
    </row>
    <row r="244" spans="1:14" ht="12.75">
      <c r="A244" s="58" t="s">
        <v>163</v>
      </c>
      <c r="B244" s="58" t="s">
        <v>8</v>
      </c>
      <c r="C244" s="58" t="s">
        <v>25</v>
      </c>
      <c r="D244" s="58" t="s">
        <v>117</v>
      </c>
      <c r="E244" s="58" t="s">
        <v>50</v>
      </c>
      <c r="F244" s="55">
        <v>43.5</v>
      </c>
      <c r="G244" s="55">
        <v>304.5</v>
      </c>
      <c r="H244" s="55">
        <v>48</v>
      </c>
      <c r="I244" s="55">
        <v>0</v>
      </c>
      <c r="J244" s="55">
        <v>0</v>
      </c>
      <c r="K244" s="55">
        <v>0</v>
      </c>
      <c r="L244" s="55">
        <v>0</v>
      </c>
      <c r="M244" s="55">
        <v>396</v>
      </c>
      <c r="N244" s="19">
        <f t="shared" si="8"/>
        <v>0.10984848484848485</v>
      </c>
    </row>
    <row r="245" spans="1:14" ht="12.75">
      <c r="A245" s="58" t="s">
        <v>163</v>
      </c>
      <c r="B245" s="58" t="s">
        <v>8</v>
      </c>
      <c r="C245" s="58" t="s">
        <v>25</v>
      </c>
      <c r="D245" s="58" t="s">
        <v>118</v>
      </c>
      <c r="E245" s="58" t="s">
        <v>47</v>
      </c>
      <c r="F245" s="55">
        <v>43.75</v>
      </c>
      <c r="G245" s="55">
        <v>572.75</v>
      </c>
      <c r="H245" s="55">
        <v>21</v>
      </c>
      <c r="I245" s="55">
        <v>0</v>
      </c>
      <c r="J245" s="55">
        <v>0</v>
      </c>
      <c r="K245" s="55">
        <v>0</v>
      </c>
      <c r="L245" s="55">
        <v>0</v>
      </c>
      <c r="M245" s="55">
        <v>637.5</v>
      </c>
      <c r="N245" s="19">
        <f t="shared" si="8"/>
        <v>0.06862745098039216</v>
      </c>
    </row>
    <row r="246" spans="1:14" ht="12.75">
      <c r="A246" s="58" t="s">
        <v>163</v>
      </c>
      <c r="B246" s="58" t="s">
        <v>8</v>
      </c>
      <c r="C246" s="58" t="s">
        <v>25</v>
      </c>
      <c r="D246" s="58" t="s">
        <v>119</v>
      </c>
      <c r="E246" s="58" t="s">
        <v>42</v>
      </c>
      <c r="F246" s="55">
        <v>4.5</v>
      </c>
      <c r="G246" s="55">
        <v>271.05</v>
      </c>
      <c r="H246" s="55">
        <v>9</v>
      </c>
      <c r="I246" s="55">
        <v>0</v>
      </c>
      <c r="J246" s="55">
        <v>0</v>
      </c>
      <c r="K246" s="55">
        <v>0</v>
      </c>
      <c r="L246" s="55">
        <v>0</v>
      </c>
      <c r="M246" s="55">
        <v>284.55</v>
      </c>
      <c r="N246" s="19">
        <f t="shared" si="8"/>
        <v>0.0158144438587243</v>
      </c>
    </row>
    <row r="247" spans="1:14" ht="12.75">
      <c r="A247" s="58" t="s">
        <v>163</v>
      </c>
      <c r="B247" s="58" t="s">
        <v>11</v>
      </c>
      <c r="C247" s="58" t="s">
        <v>28</v>
      </c>
      <c r="D247" s="58" t="s">
        <v>121</v>
      </c>
      <c r="E247" s="58" t="s">
        <v>55</v>
      </c>
      <c r="F247" s="55">
        <v>47.5</v>
      </c>
      <c r="G247" s="55">
        <v>250.25</v>
      </c>
      <c r="H247" s="55">
        <v>58</v>
      </c>
      <c r="I247" s="55">
        <v>0</v>
      </c>
      <c r="J247" s="55">
        <v>0</v>
      </c>
      <c r="K247" s="55">
        <v>0</v>
      </c>
      <c r="L247" s="55">
        <v>0</v>
      </c>
      <c r="M247" s="55">
        <v>355.75</v>
      </c>
      <c r="N247" s="19">
        <f t="shared" si="8"/>
        <v>0.13352073085031624</v>
      </c>
    </row>
    <row r="248" spans="1:14" ht="12.75">
      <c r="A248" s="58" t="s">
        <v>163</v>
      </c>
      <c r="B248" s="58" t="s">
        <v>11</v>
      </c>
      <c r="C248" s="58" t="s">
        <v>28</v>
      </c>
      <c r="D248" s="58" t="s">
        <v>122</v>
      </c>
      <c r="E248" s="58" t="s">
        <v>57</v>
      </c>
      <c r="F248" s="55">
        <v>68.65</v>
      </c>
      <c r="G248" s="55">
        <v>340.55</v>
      </c>
      <c r="H248" s="55">
        <v>40.5</v>
      </c>
      <c r="I248" s="55">
        <v>0</v>
      </c>
      <c r="J248" s="55">
        <v>0</v>
      </c>
      <c r="K248" s="55">
        <v>0</v>
      </c>
      <c r="L248" s="55">
        <v>0</v>
      </c>
      <c r="M248" s="55">
        <v>449.7</v>
      </c>
      <c r="N248" s="19">
        <f t="shared" si="8"/>
        <v>0.1526573271069602</v>
      </c>
    </row>
    <row r="249" spans="1:14" ht="12.75">
      <c r="A249" s="58" t="s">
        <v>163</v>
      </c>
      <c r="B249" s="58" t="s">
        <v>11</v>
      </c>
      <c r="C249" s="58" t="s">
        <v>28</v>
      </c>
      <c r="D249" s="58" t="s">
        <v>123</v>
      </c>
      <c r="E249" s="58" t="s">
        <v>58</v>
      </c>
      <c r="F249" s="55">
        <v>67.4</v>
      </c>
      <c r="G249" s="55">
        <v>301.8</v>
      </c>
      <c r="H249" s="55">
        <v>15.5</v>
      </c>
      <c r="I249" s="55">
        <v>0</v>
      </c>
      <c r="J249" s="55">
        <v>0</v>
      </c>
      <c r="K249" s="55">
        <v>4.5</v>
      </c>
      <c r="L249" s="55">
        <v>0</v>
      </c>
      <c r="M249" s="55">
        <v>389.2</v>
      </c>
      <c r="N249" s="19">
        <f t="shared" si="8"/>
        <v>0.17317574511819117</v>
      </c>
    </row>
    <row r="250" spans="1:14" ht="12.75">
      <c r="A250" s="58" t="s">
        <v>163</v>
      </c>
      <c r="B250" s="58" t="s">
        <v>11</v>
      </c>
      <c r="C250" s="58" t="s">
        <v>28</v>
      </c>
      <c r="D250" s="58" t="s">
        <v>125</v>
      </c>
      <c r="E250" s="58" t="s">
        <v>56</v>
      </c>
      <c r="F250" s="55">
        <v>12.5</v>
      </c>
      <c r="G250" s="55">
        <v>242.1</v>
      </c>
      <c r="H250" s="55">
        <v>70.5</v>
      </c>
      <c r="I250" s="55">
        <v>24</v>
      </c>
      <c r="J250" s="55">
        <v>0</v>
      </c>
      <c r="K250" s="55">
        <v>18</v>
      </c>
      <c r="L250" s="55">
        <v>0</v>
      </c>
      <c r="M250" s="55">
        <v>367.1</v>
      </c>
      <c r="N250" s="19">
        <f t="shared" si="8"/>
        <v>0.0340506673930809</v>
      </c>
    </row>
    <row r="251" spans="1:14" ht="12.75">
      <c r="A251" s="58" t="s">
        <v>163</v>
      </c>
      <c r="B251" s="58" t="s">
        <v>2</v>
      </c>
      <c r="C251" s="58" t="s">
        <v>19</v>
      </c>
      <c r="D251" s="58" t="s">
        <v>152</v>
      </c>
      <c r="E251" s="58" t="s">
        <v>37</v>
      </c>
      <c r="F251" s="55">
        <v>0</v>
      </c>
      <c r="G251" s="55">
        <v>26.75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26.75</v>
      </c>
      <c r="N251" s="19">
        <f t="shared" si="8"/>
        <v>0</v>
      </c>
    </row>
    <row r="252" spans="1:14" ht="12.75">
      <c r="A252" s="58" t="s">
        <v>163</v>
      </c>
      <c r="B252" s="58" t="s">
        <v>2</v>
      </c>
      <c r="C252" s="58" t="s">
        <v>19</v>
      </c>
      <c r="D252" s="58" t="s">
        <v>126</v>
      </c>
      <c r="E252" s="58" t="s">
        <v>69</v>
      </c>
      <c r="F252" s="55">
        <v>252.9</v>
      </c>
      <c r="G252" s="55">
        <v>2281.9</v>
      </c>
      <c r="H252" s="55">
        <v>69.75</v>
      </c>
      <c r="I252" s="55">
        <v>0</v>
      </c>
      <c r="J252" s="55">
        <v>0</v>
      </c>
      <c r="K252" s="55">
        <v>0</v>
      </c>
      <c r="L252" s="55">
        <v>0</v>
      </c>
      <c r="M252" s="55">
        <v>2604.55</v>
      </c>
      <c r="N252" s="19">
        <f t="shared" si="8"/>
        <v>0.09709930698201225</v>
      </c>
    </row>
    <row r="253" spans="1:14" ht="12.75">
      <c r="A253" s="58" t="s">
        <v>163</v>
      </c>
      <c r="B253" s="58" t="s">
        <v>14</v>
      </c>
      <c r="C253" s="58" t="s">
        <v>31</v>
      </c>
      <c r="D253" s="58" t="s">
        <v>153</v>
      </c>
      <c r="E253" s="58" t="s">
        <v>63</v>
      </c>
      <c r="F253" s="55">
        <v>24.7</v>
      </c>
      <c r="G253" s="55">
        <v>1022.3</v>
      </c>
      <c r="H253" s="55">
        <v>153.3</v>
      </c>
      <c r="I253" s="55">
        <v>0</v>
      </c>
      <c r="J253" s="55">
        <v>0</v>
      </c>
      <c r="K253" s="55">
        <v>0</v>
      </c>
      <c r="L253" s="55">
        <v>0</v>
      </c>
      <c r="M253" s="55">
        <v>1200.3</v>
      </c>
      <c r="N253" s="19">
        <f t="shared" si="8"/>
        <v>0.0205781887861368</v>
      </c>
    </row>
    <row r="254" spans="1:14" ht="12.75">
      <c r="A254" s="58" t="s">
        <v>163</v>
      </c>
      <c r="B254" s="58" t="s">
        <v>5</v>
      </c>
      <c r="C254" s="58" t="s">
        <v>22</v>
      </c>
      <c r="D254" s="58" t="s">
        <v>129</v>
      </c>
      <c r="E254" s="58" t="s">
        <v>44</v>
      </c>
      <c r="F254" s="55">
        <v>46.7</v>
      </c>
      <c r="G254" s="55">
        <v>469.05</v>
      </c>
      <c r="H254" s="55">
        <v>227.6</v>
      </c>
      <c r="I254" s="55">
        <v>4.5</v>
      </c>
      <c r="J254" s="55">
        <v>0</v>
      </c>
      <c r="K254" s="55">
        <v>4.5</v>
      </c>
      <c r="L254" s="55">
        <v>0</v>
      </c>
      <c r="M254" s="55">
        <v>752.35</v>
      </c>
      <c r="N254" s="19">
        <f t="shared" si="8"/>
        <v>0.06207217385525354</v>
      </c>
    </row>
    <row r="255" spans="1:14" ht="12.75">
      <c r="A255" s="58" t="s">
        <v>163</v>
      </c>
      <c r="B255" s="58" t="s">
        <v>5</v>
      </c>
      <c r="C255" s="58" t="s">
        <v>22</v>
      </c>
      <c r="D255" s="58" t="s">
        <v>130</v>
      </c>
      <c r="E255" s="58" t="s">
        <v>45</v>
      </c>
      <c r="F255" s="55">
        <v>50.85</v>
      </c>
      <c r="G255" s="55">
        <v>451.7</v>
      </c>
      <c r="H255" s="55">
        <v>25.25</v>
      </c>
      <c r="I255" s="55">
        <v>4.5</v>
      </c>
      <c r="J255" s="55">
        <v>0</v>
      </c>
      <c r="K255" s="55">
        <v>9</v>
      </c>
      <c r="L255" s="55">
        <v>0</v>
      </c>
      <c r="M255" s="55">
        <v>541.3</v>
      </c>
      <c r="N255" s="19">
        <f t="shared" si="8"/>
        <v>0.09394051357842233</v>
      </c>
    </row>
    <row r="256" spans="1:14" ht="12.75">
      <c r="A256" s="58" t="s">
        <v>163</v>
      </c>
      <c r="B256" s="58" t="s">
        <v>5</v>
      </c>
      <c r="C256" s="58" t="s">
        <v>22</v>
      </c>
      <c r="D256" s="58" t="s">
        <v>131</v>
      </c>
      <c r="E256" s="58" t="s">
        <v>46</v>
      </c>
      <c r="F256" s="55">
        <v>73.69</v>
      </c>
      <c r="G256" s="55">
        <v>731.86</v>
      </c>
      <c r="H256" s="55">
        <v>222.2</v>
      </c>
      <c r="I256" s="55">
        <v>6</v>
      </c>
      <c r="J256" s="55">
        <v>0</v>
      </c>
      <c r="K256" s="55">
        <v>6</v>
      </c>
      <c r="L256" s="55">
        <v>0</v>
      </c>
      <c r="M256" s="55">
        <v>1039.75</v>
      </c>
      <c r="N256" s="19">
        <f t="shared" si="8"/>
        <v>0.07087280596297187</v>
      </c>
    </row>
    <row r="257" spans="1:14" ht="12.75">
      <c r="A257" s="58" t="s">
        <v>163</v>
      </c>
      <c r="B257" s="58" t="s">
        <v>5</v>
      </c>
      <c r="C257" s="58" t="s">
        <v>22</v>
      </c>
      <c r="D257" s="58" t="s">
        <v>132</v>
      </c>
      <c r="E257" s="58" t="s">
        <v>43</v>
      </c>
      <c r="F257" s="55">
        <v>69</v>
      </c>
      <c r="G257" s="55">
        <v>882.95</v>
      </c>
      <c r="H257" s="55">
        <v>31.5</v>
      </c>
      <c r="I257" s="55">
        <v>6.75</v>
      </c>
      <c r="J257" s="55">
        <v>9</v>
      </c>
      <c r="K257" s="55">
        <v>0</v>
      </c>
      <c r="L257" s="55">
        <v>0</v>
      </c>
      <c r="M257" s="55">
        <v>999.2</v>
      </c>
      <c r="N257" s="19">
        <f t="shared" si="8"/>
        <v>0.06905524419535629</v>
      </c>
    </row>
    <row r="258" spans="1:14" ht="12.75">
      <c r="A258" s="58" t="s">
        <v>163</v>
      </c>
      <c r="B258" s="58" t="s">
        <v>5</v>
      </c>
      <c r="C258" s="58" t="s">
        <v>22</v>
      </c>
      <c r="D258" s="58" t="s">
        <v>133</v>
      </c>
      <c r="E258" s="58" t="s">
        <v>47</v>
      </c>
      <c r="F258" s="55">
        <v>66.55</v>
      </c>
      <c r="G258" s="55">
        <v>983.2</v>
      </c>
      <c r="H258" s="55">
        <v>30.3</v>
      </c>
      <c r="I258" s="55">
        <v>0</v>
      </c>
      <c r="J258" s="55">
        <v>0</v>
      </c>
      <c r="K258" s="55">
        <v>6</v>
      </c>
      <c r="L258" s="55">
        <v>0</v>
      </c>
      <c r="M258" s="55">
        <v>1086.05</v>
      </c>
      <c r="N258" s="19">
        <f t="shared" si="8"/>
        <v>0.06127710510565812</v>
      </c>
    </row>
    <row r="259" spans="1:14" ht="12.75">
      <c r="A259" s="58" t="s">
        <v>163</v>
      </c>
      <c r="B259" s="58" t="s">
        <v>12</v>
      </c>
      <c r="C259" s="58" t="s">
        <v>29</v>
      </c>
      <c r="D259" s="58" t="s">
        <v>135</v>
      </c>
      <c r="E259" s="58" t="s">
        <v>50</v>
      </c>
      <c r="F259" s="55">
        <v>286.5</v>
      </c>
      <c r="G259" s="55">
        <v>1778.1</v>
      </c>
      <c r="H259" s="55">
        <v>240</v>
      </c>
      <c r="I259" s="55">
        <v>0</v>
      </c>
      <c r="J259" s="55">
        <v>0</v>
      </c>
      <c r="K259" s="55">
        <v>0</v>
      </c>
      <c r="L259" s="55">
        <v>1.5</v>
      </c>
      <c r="M259" s="55">
        <v>2314.5</v>
      </c>
      <c r="N259" s="19">
        <f aca="true" t="shared" si="10" ref="N259:N322">F259/M259</f>
        <v>0.1237848347375243</v>
      </c>
    </row>
    <row r="260" spans="1:14" ht="12.75">
      <c r="A260" s="58" t="s">
        <v>163</v>
      </c>
      <c r="B260" s="58" t="s">
        <v>10</v>
      </c>
      <c r="C260" s="58" t="s">
        <v>27</v>
      </c>
      <c r="D260" s="58" t="s">
        <v>136</v>
      </c>
      <c r="E260" s="58" t="s">
        <v>51</v>
      </c>
      <c r="F260" s="55">
        <v>34.55</v>
      </c>
      <c r="G260" s="55">
        <v>867.1</v>
      </c>
      <c r="H260" s="55">
        <v>225.2</v>
      </c>
      <c r="I260" s="55">
        <v>0</v>
      </c>
      <c r="J260" s="55">
        <v>0</v>
      </c>
      <c r="K260" s="55">
        <v>0</v>
      </c>
      <c r="L260" s="55">
        <v>0</v>
      </c>
      <c r="M260" s="55">
        <v>1126.85</v>
      </c>
      <c r="N260" s="19">
        <f t="shared" si="10"/>
        <v>0.03066069130762746</v>
      </c>
    </row>
    <row r="261" spans="1:14" ht="12.75">
      <c r="A261" s="58" t="s">
        <v>163</v>
      </c>
      <c r="B261" s="58" t="s">
        <v>10</v>
      </c>
      <c r="C261" s="58" t="s">
        <v>27</v>
      </c>
      <c r="D261" s="58" t="s">
        <v>137</v>
      </c>
      <c r="E261" s="58" t="s">
        <v>54</v>
      </c>
      <c r="F261" s="55">
        <v>0</v>
      </c>
      <c r="G261" s="55">
        <v>407.1</v>
      </c>
      <c r="H261" s="55">
        <v>18</v>
      </c>
      <c r="I261" s="55">
        <v>0</v>
      </c>
      <c r="J261" s="55">
        <v>0</v>
      </c>
      <c r="K261" s="55">
        <v>0</v>
      </c>
      <c r="L261" s="55">
        <v>0</v>
      </c>
      <c r="M261" s="55">
        <v>425.1</v>
      </c>
      <c r="N261" s="19">
        <f t="shared" si="10"/>
        <v>0</v>
      </c>
    </row>
    <row r="262" spans="1:14" ht="12.75">
      <c r="A262" s="58" t="s">
        <v>163</v>
      </c>
      <c r="B262" s="58" t="s">
        <v>9</v>
      </c>
      <c r="C262" s="58" t="s">
        <v>26</v>
      </c>
      <c r="D262" s="58" t="s">
        <v>138</v>
      </c>
      <c r="E262" s="58" t="s">
        <v>52</v>
      </c>
      <c r="F262" s="55">
        <v>175.56</v>
      </c>
      <c r="G262" s="55">
        <v>1696.44</v>
      </c>
      <c r="H262" s="55">
        <v>60</v>
      </c>
      <c r="I262" s="55">
        <v>0</v>
      </c>
      <c r="J262" s="55">
        <v>0</v>
      </c>
      <c r="K262" s="55">
        <v>0</v>
      </c>
      <c r="L262" s="55">
        <v>0</v>
      </c>
      <c r="M262" s="55">
        <v>1932</v>
      </c>
      <c r="N262" s="19">
        <f t="shared" si="10"/>
        <v>0.0908695652173913</v>
      </c>
    </row>
    <row r="263" spans="1:14" ht="12.75">
      <c r="A263" s="58" t="s">
        <v>163</v>
      </c>
      <c r="B263" s="58" t="s">
        <v>9</v>
      </c>
      <c r="C263" s="58" t="s">
        <v>26</v>
      </c>
      <c r="D263" s="58" t="s">
        <v>139</v>
      </c>
      <c r="E263" s="58" t="s">
        <v>53</v>
      </c>
      <c r="F263" s="55">
        <v>10</v>
      </c>
      <c r="G263" s="55">
        <v>579</v>
      </c>
      <c r="H263" s="55">
        <v>18</v>
      </c>
      <c r="I263" s="55">
        <v>0</v>
      </c>
      <c r="J263" s="55">
        <v>0</v>
      </c>
      <c r="K263" s="55">
        <v>0</v>
      </c>
      <c r="L263" s="55">
        <v>0</v>
      </c>
      <c r="M263" s="55">
        <v>607</v>
      </c>
      <c r="N263" s="19">
        <f t="shared" si="10"/>
        <v>0.016474464579901153</v>
      </c>
    </row>
    <row r="264" spans="1:14" ht="12.75">
      <c r="A264" s="58" t="s">
        <v>163</v>
      </c>
      <c r="B264" s="58" t="s">
        <v>9</v>
      </c>
      <c r="C264" s="58" t="s">
        <v>26</v>
      </c>
      <c r="D264" s="58" t="s">
        <v>140</v>
      </c>
      <c r="E264" s="58" t="s">
        <v>87</v>
      </c>
      <c r="F264" s="55">
        <v>9</v>
      </c>
      <c r="G264" s="55">
        <v>111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120</v>
      </c>
      <c r="N264" s="19">
        <f t="shared" si="10"/>
        <v>0.075</v>
      </c>
    </row>
    <row r="265" spans="1:14" ht="12.75">
      <c r="A265" s="58" t="s">
        <v>163</v>
      </c>
      <c r="B265" s="58" t="s">
        <v>6</v>
      </c>
      <c r="C265" s="58" t="s">
        <v>23</v>
      </c>
      <c r="D265" s="58" t="s">
        <v>141</v>
      </c>
      <c r="E265" s="58" t="s">
        <v>48</v>
      </c>
      <c r="F265" s="55">
        <v>19.5</v>
      </c>
      <c r="G265" s="55">
        <v>346.5</v>
      </c>
      <c r="H265" s="55">
        <v>9</v>
      </c>
      <c r="I265" s="55">
        <v>0</v>
      </c>
      <c r="J265" s="55">
        <v>0</v>
      </c>
      <c r="K265" s="55">
        <v>0</v>
      </c>
      <c r="L265" s="55">
        <v>0</v>
      </c>
      <c r="M265" s="55">
        <v>375</v>
      </c>
      <c r="N265" s="19">
        <f t="shared" si="10"/>
        <v>0.052</v>
      </c>
    </row>
    <row r="266" spans="1:14" ht="12.75">
      <c r="A266" s="58" t="s">
        <v>163</v>
      </c>
      <c r="B266" s="58" t="s">
        <v>7</v>
      </c>
      <c r="C266" s="58" t="s">
        <v>24</v>
      </c>
      <c r="D266" s="58" t="s">
        <v>142</v>
      </c>
      <c r="E266" s="58" t="s">
        <v>49</v>
      </c>
      <c r="F266" s="55">
        <v>30</v>
      </c>
      <c r="G266" s="55">
        <v>666</v>
      </c>
      <c r="H266" s="55">
        <v>261</v>
      </c>
      <c r="I266" s="55">
        <v>0</v>
      </c>
      <c r="J266" s="55">
        <v>0</v>
      </c>
      <c r="K266" s="55">
        <v>0</v>
      </c>
      <c r="L266" s="55">
        <v>0</v>
      </c>
      <c r="M266" s="55">
        <v>957</v>
      </c>
      <c r="N266" s="19">
        <f t="shared" si="10"/>
        <v>0.03134796238244514</v>
      </c>
    </row>
    <row r="267" spans="1:14" ht="12.75">
      <c r="A267" s="58" t="s">
        <v>163</v>
      </c>
      <c r="B267" s="58" t="s">
        <v>4</v>
      </c>
      <c r="C267" s="58" t="s">
        <v>21</v>
      </c>
      <c r="D267" s="58" t="s">
        <v>143</v>
      </c>
      <c r="E267" s="58" t="s">
        <v>65</v>
      </c>
      <c r="F267" s="55">
        <v>17.09</v>
      </c>
      <c r="G267" s="55">
        <v>402.71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419.8</v>
      </c>
      <c r="N267" s="19">
        <f t="shared" si="10"/>
        <v>0.040709861838970934</v>
      </c>
    </row>
    <row r="268" spans="1:14" ht="12.75">
      <c r="A268" s="58" t="s">
        <v>163</v>
      </c>
      <c r="B268" s="58" t="s">
        <v>4</v>
      </c>
      <c r="C268" s="58" t="s">
        <v>21</v>
      </c>
      <c r="D268" s="58" t="s">
        <v>144</v>
      </c>
      <c r="E268" s="58" t="s">
        <v>64</v>
      </c>
      <c r="F268" s="55">
        <v>16.25</v>
      </c>
      <c r="G268" s="55">
        <v>362.65</v>
      </c>
      <c r="H268" s="55">
        <v>9</v>
      </c>
      <c r="I268" s="55">
        <v>0</v>
      </c>
      <c r="J268" s="55">
        <v>0</v>
      </c>
      <c r="K268" s="55">
        <v>0</v>
      </c>
      <c r="L268" s="55">
        <v>0</v>
      </c>
      <c r="M268" s="55">
        <v>387.9</v>
      </c>
      <c r="N268" s="19">
        <f t="shared" si="10"/>
        <v>0.04189224026811034</v>
      </c>
    </row>
    <row r="269" spans="1:14" ht="12.75">
      <c r="A269" s="58" t="s">
        <v>163</v>
      </c>
      <c r="B269" s="58" t="s">
        <v>4</v>
      </c>
      <c r="C269" s="58" t="s">
        <v>21</v>
      </c>
      <c r="D269" s="58" t="s">
        <v>145</v>
      </c>
      <c r="E269" s="58" t="s">
        <v>41</v>
      </c>
      <c r="F269" s="55">
        <v>101.6</v>
      </c>
      <c r="G269" s="55">
        <v>364.4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466</v>
      </c>
      <c r="N269" s="19">
        <f t="shared" si="10"/>
        <v>0.21802575107296135</v>
      </c>
    </row>
    <row r="270" spans="1:14" ht="12.75">
      <c r="A270" s="58" t="s">
        <v>163</v>
      </c>
      <c r="B270" s="58" t="s">
        <v>4</v>
      </c>
      <c r="C270" s="58" t="s">
        <v>21</v>
      </c>
      <c r="D270" s="58" t="s">
        <v>146</v>
      </c>
      <c r="E270" s="58" t="s">
        <v>40</v>
      </c>
      <c r="F270" s="55">
        <v>202.65</v>
      </c>
      <c r="G270" s="55">
        <v>1253.8</v>
      </c>
      <c r="H270" s="55">
        <v>294.85</v>
      </c>
      <c r="I270" s="55">
        <v>0</v>
      </c>
      <c r="J270" s="55">
        <v>0</v>
      </c>
      <c r="K270" s="55">
        <v>0</v>
      </c>
      <c r="L270" s="55">
        <v>0</v>
      </c>
      <c r="M270" s="55">
        <v>1751.3</v>
      </c>
      <c r="N270" s="19">
        <f t="shared" si="10"/>
        <v>0.11571404099811569</v>
      </c>
    </row>
    <row r="271" spans="1:14" ht="12.75">
      <c r="A271" s="58" t="s">
        <v>163</v>
      </c>
      <c r="B271" s="58" t="s">
        <v>4</v>
      </c>
      <c r="C271" s="58" t="s">
        <v>21</v>
      </c>
      <c r="D271" s="58" t="s">
        <v>148</v>
      </c>
      <c r="E271" s="58" t="s">
        <v>42</v>
      </c>
      <c r="F271" s="55">
        <v>8.24</v>
      </c>
      <c r="G271" s="55">
        <v>458.78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467.02</v>
      </c>
      <c r="N271" s="19">
        <f t="shared" si="10"/>
        <v>0.017643783992120254</v>
      </c>
    </row>
    <row r="272" spans="1:14" ht="12.75">
      <c r="A272" s="58" t="s">
        <v>163</v>
      </c>
      <c r="B272" s="58" t="s">
        <v>16</v>
      </c>
      <c r="C272" s="58" t="s">
        <v>33</v>
      </c>
      <c r="D272" s="58" t="s">
        <v>149</v>
      </c>
      <c r="E272" s="58" t="s">
        <v>72</v>
      </c>
      <c r="F272" s="55">
        <v>42</v>
      </c>
      <c r="G272" s="55">
        <v>0</v>
      </c>
      <c r="H272" s="55">
        <v>0</v>
      </c>
      <c r="I272" s="55">
        <v>102</v>
      </c>
      <c r="J272" s="55">
        <v>6</v>
      </c>
      <c r="K272" s="55">
        <v>85</v>
      </c>
      <c r="L272" s="55">
        <v>0</v>
      </c>
      <c r="M272" s="55">
        <v>235</v>
      </c>
      <c r="N272" s="19">
        <f t="shared" si="10"/>
        <v>0.17872340425531916</v>
      </c>
    </row>
    <row r="273" spans="1:14" ht="12.75">
      <c r="A273" s="58" t="s">
        <v>163</v>
      </c>
      <c r="B273" s="58" t="s">
        <v>16</v>
      </c>
      <c r="C273" s="58" t="s">
        <v>33</v>
      </c>
      <c r="D273" s="58" t="s">
        <v>150</v>
      </c>
      <c r="E273" s="58" t="s">
        <v>70</v>
      </c>
      <c r="F273" s="55">
        <v>0</v>
      </c>
      <c r="G273" s="55">
        <v>153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153</v>
      </c>
      <c r="N273" s="19">
        <f t="shared" si="10"/>
        <v>0</v>
      </c>
    </row>
    <row r="274" spans="1:14" ht="12.75">
      <c r="A274" t="s">
        <v>84</v>
      </c>
      <c r="B274">
        <f>COUNTA(B235:B273)</f>
        <v>39</v>
      </c>
      <c r="F274">
        <f aca="true" t="shared" si="11" ref="F274:M274">SUM(F235:F273)</f>
        <v>2072.08</v>
      </c>
      <c r="G274">
        <f t="shared" si="11"/>
        <v>23080.120000000003</v>
      </c>
      <c r="H274">
        <f t="shared" si="11"/>
        <v>2500.95</v>
      </c>
      <c r="I274">
        <f t="shared" si="11"/>
        <v>153.75</v>
      </c>
      <c r="J274">
        <f t="shared" si="11"/>
        <v>15</v>
      </c>
      <c r="K274">
        <f t="shared" si="11"/>
        <v>139</v>
      </c>
      <c r="L274">
        <f t="shared" si="11"/>
        <v>1.5</v>
      </c>
      <c r="M274">
        <f t="shared" si="11"/>
        <v>27970.8</v>
      </c>
      <c r="N274" s="19">
        <f t="shared" si="10"/>
        <v>0.07408011211692193</v>
      </c>
    </row>
    <row r="276" spans="1:14" ht="12.75">
      <c r="A276" s="58" t="s">
        <v>164</v>
      </c>
      <c r="B276" s="58" t="s">
        <v>13</v>
      </c>
      <c r="C276" s="58" t="s">
        <v>30</v>
      </c>
      <c r="D276" s="58" t="s">
        <v>108</v>
      </c>
      <c r="E276" s="58" t="s">
        <v>61</v>
      </c>
      <c r="F276" s="55">
        <v>29.55</v>
      </c>
      <c r="G276" s="55">
        <v>510.3</v>
      </c>
      <c r="H276" s="55">
        <v>167</v>
      </c>
      <c r="I276" s="55">
        <v>0</v>
      </c>
      <c r="J276" s="55">
        <v>0</v>
      </c>
      <c r="K276" s="55">
        <v>0</v>
      </c>
      <c r="L276" s="55">
        <v>0</v>
      </c>
      <c r="M276" s="55">
        <v>706.85</v>
      </c>
      <c r="N276" s="19">
        <f t="shared" si="10"/>
        <v>0.04180519204923251</v>
      </c>
    </row>
    <row r="277" spans="1:14" ht="12.75">
      <c r="A277" s="58" t="s">
        <v>164</v>
      </c>
      <c r="B277" s="58" t="s">
        <v>13</v>
      </c>
      <c r="C277" s="58" t="s">
        <v>30</v>
      </c>
      <c r="D277" s="58" t="s">
        <v>109</v>
      </c>
      <c r="E277" s="58" t="s">
        <v>62</v>
      </c>
      <c r="F277" s="55">
        <v>26.25</v>
      </c>
      <c r="G277" s="55">
        <v>407.95</v>
      </c>
      <c r="H277" s="55">
        <v>16.5</v>
      </c>
      <c r="I277" s="55">
        <v>0</v>
      </c>
      <c r="J277" s="55">
        <v>0</v>
      </c>
      <c r="K277" s="55">
        <v>0</v>
      </c>
      <c r="L277" s="55">
        <v>0</v>
      </c>
      <c r="M277" s="55">
        <v>450.7</v>
      </c>
      <c r="N277" s="19">
        <f t="shared" si="10"/>
        <v>0.058242733525626804</v>
      </c>
    </row>
    <row r="278" spans="1:14" ht="12.75">
      <c r="A278" s="58" t="s">
        <v>164</v>
      </c>
      <c r="B278" s="58" t="s">
        <v>13</v>
      </c>
      <c r="C278" s="58" t="s">
        <v>30</v>
      </c>
      <c r="D278" s="58" t="s">
        <v>110</v>
      </c>
      <c r="E278" s="58" t="s">
        <v>59</v>
      </c>
      <c r="F278" s="55">
        <v>80.45</v>
      </c>
      <c r="G278" s="55">
        <v>661.41</v>
      </c>
      <c r="H278" s="55">
        <v>12</v>
      </c>
      <c r="I278" s="55">
        <v>0</v>
      </c>
      <c r="J278" s="55">
        <v>0</v>
      </c>
      <c r="K278" s="55">
        <v>0</v>
      </c>
      <c r="L278" s="55">
        <v>0</v>
      </c>
      <c r="M278" s="55">
        <v>753.86</v>
      </c>
      <c r="N278" s="19">
        <f t="shared" si="10"/>
        <v>0.10671742763908418</v>
      </c>
    </row>
    <row r="279" spans="1:14" ht="12.75">
      <c r="A279" s="58" t="s">
        <v>164</v>
      </c>
      <c r="B279" s="58" t="s">
        <v>13</v>
      </c>
      <c r="C279" s="58" t="s">
        <v>30</v>
      </c>
      <c r="D279" s="58" t="s">
        <v>111</v>
      </c>
      <c r="E279" s="58" t="s">
        <v>60</v>
      </c>
      <c r="F279" s="55">
        <v>2.95</v>
      </c>
      <c r="G279" s="55">
        <v>289.95</v>
      </c>
      <c r="H279" s="55">
        <v>6</v>
      </c>
      <c r="I279" s="55">
        <v>0</v>
      </c>
      <c r="J279" s="55">
        <v>0</v>
      </c>
      <c r="K279" s="55">
        <v>0</v>
      </c>
      <c r="L279" s="55">
        <v>0</v>
      </c>
      <c r="M279" s="55">
        <v>298.9</v>
      </c>
      <c r="N279" s="19">
        <f t="shared" si="10"/>
        <v>0.009869521579123453</v>
      </c>
    </row>
    <row r="280" spans="1:14" ht="12.75">
      <c r="A280" s="58" t="s">
        <v>164</v>
      </c>
      <c r="B280" s="58" t="s">
        <v>3</v>
      </c>
      <c r="C280" s="58" t="s">
        <v>20</v>
      </c>
      <c r="D280" s="58" t="s">
        <v>112</v>
      </c>
      <c r="E280" s="58" t="s">
        <v>39</v>
      </c>
      <c r="F280" s="55">
        <v>9.3</v>
      </c>
      <c r="G280" s="55">
        <v>668.4</v>
      </c>
      <c r="H280" s="55">
        <v>22.8</v>
      </c>
      <c r="I280" s="55">
        <v>0</v>
      </c>
      <c r="J280" s="55">
        <v>0</v>
      </c>
      <c r="K280" s="55">
        <v>0</v>
      </c>
      <c r="L280" s="55">
        <v>0</v>
      </c>
      <c r="M280" s="55">
        <v>700.5</v>
      </c>
      <c r="N280" s="19">
        <f t="shared" si="10"/>
        <v>0.013276231263383299</v>
      </c>
    </row>
    <row r="281" spans="1:14" ht="12.75">
      <c r="A281" s="58" t="s">
        <v>164</v>
      </c>
      <c r="B281" s="58" t="s">
        <v>3</v>
      </c>
      <c r="C281" s="58" t="s">
        <v>20</v>
      </c>
      <c r="D281" s="58" t="s">
        <v>113</v>
      </c>
      <c r="E281" s="58" t="s">
        <v>38</v>
      </c>
      <c r="F281" s="55">
        <v>6</v>
      </c>
      <c r="G281" s="55">
        <v>475.1</v>
      </c>
      <c r="H281" s="55">
        <v>14.6</v>
      </c>
      <c r="I281" s="55">
        <v>0</v>
      </c>
      <c r="J281" s="55">
        <v>0</v>
      </c>
      <c r="K281" s="55">
        <v>0</v>
      </c>
      <c r="L281" s="55">
        <v>0</v>
      </c>
      <c r="M281" s="55">
        <v>495.7</v>
      </c>
      <c r="N281" s="19">
        <f t="shared" si="10"/>
        <v>0.012104095218882388</v>
      </c>
    </row>
    <row r="282" spans="1:14" ht="12.75">
      <c r="A282" s="58" t="s">
        <v>164</v>
      </c>
      <c r="B282" s="58" t="s">
        <v>165</v>
      </c>
      <c r="C282" s="58" t="s">
        <v>166</v>
      </c>
      <c r="D282" s="58" t="s">
        <v>167</v>
      </c>
      <c r="E282" s="58" t="s">
        <v>168</v>
      </c>
      <c r="F282" s="55">
        <v>0</v>
      </c>
      <c r="G282" s="55">
        <v>180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180</v>
      </c>
      <c r="N282" s="19">
        <f t="shared" si="10"/>
        <v>0</v>
      </c>
    </row>
    <row r="283" spans="1:14" ht="12.75">
      <c r="A283" s="58" t="s">
        <v>164</v>
      </c>
      <c r="B283" s="58" t="s">
        <v>8</v>
      </c>
      <c r="C283" s="58" t="s">
        <v>25</v>
      </c>
      <c r="D283" s="58" t="s">
        <v>114</v>
      </c>
      <c r="E283" s="58" t="s">
        <v>51</v>
      </c>
      <c r="F283" s="55">
        <v>66.5</v>
      </c>
      <c r="G283" s="55">
        <v>304.1</v>
      </c>
      <c r="H283" s="55">
        <v>56</v>
      </c>
      <c r="I283" s="55">
        <v>0</v>
      </c>
      <c r="J283" s="55">
        <v>0</v>
      </c>
      <c r="K283" s="55">
        <v>0</v>
      </c>
      <c r="L283" s="55">
        <v>0</v>
      </c>
      <c r="M283" s="55">
        <v>426.6</v>
      </c>
      <c r="N283" s="19">
        <f t="shared" si="10"/>
        <v>0.15588373183309892</v>
      </c>
    </row>
    <row r="284" spans="1:14" ht="12.75">
      <c r="A284" s="58" t="s">
        <v>164</v>
      </c>
      <c r="B284" s="58" t="s">
        <v>8</v>
      </c>
      <c r="C284" s="58" t="s">
        <v>25</v>
      </c>
      <c r="D284" s="58" t="s">
        <v>115</v>
      </c>
      <c r="E284" s="58" t="s">
        <v>45</v>
      </c>
      <c r="F284" s="55">
        <v>31.5</v>
      </c>
      <c r="G284" s="55">
        <v>302.4</v>
      </c>
      <c r="H284" s="55">
        <v>9</v>
      </c>
      <c r="I284" s="55">
        <v>6</v>
      </c>
      <c r="J284" s="55">
        <v>0</v>
      </c>
      <c r="K284" s="55">
        <v>6</v>
      </c>
      <c r="L284" s="55">
        <v>0</v>
      </c>
      <c r="M284" s="55">
        <v>354.9</v>
      </c>
      <c r="N284" s="19">
        <f t="shared" si="10"/>
        <v>0.08875739644970415</v>
      </c>
    </row>
    <row r="285" spans="1:14" ht="12.75">
      <c r="A285" s="58" t="s">
        <v>164</v>
      </c>
      <c r="B285" s="58" t="s">
        <v>8</v>
      </c>
      <c r="C285" s="58" t="s">
        <v>25</v>
      </c>
      <c r="D285" s="58" t="s">
        <v>116</v>
      </c>
      <c r="E285" s="58" t="s">
        <v>43</v>
      </c>
      <c r="F285" s="55">
        <v>32.2</v>
      </c>
      <c r="G285" s="55">
        <v>395</v>
      </c>
      <c r="H285" s="55">
        <v>12</v>
      </c>
      <c r="I285" s="55">
        <v>0</v>
      </c>
      <c r="J285" s="55">
        <v>0</v>
      </c>
      <c r="K285" s="55">
        <v>0</v>
      </c>
      <c r="L285" s="55">
        <v>0</v>
      </c>
      <c r="M285" s="55">
        <v>439.2</v>
      </c>
      <c r="N285" s="19">
        <f t="shared" si="10"/>
        <v>0.07331511839708561</v>
      </c>
    </row>
    <row r="286" spans="1:14" ht="12.75">
      <c r="A286" s="58" t="s">
        <v>164</v>
      </c>
      <c r="B286" s="58" t="s">
        <v>8</v>
      </c>
      <c r="C286" s="58" t="s">
        <v>25</v>
      </c>
      <c r="D286" s="58" t="s">
        <v>117</v>
      </c>
      <c r="E286" s="58" t="s">
        <v>50</v>
      </c>
      <c r="F286" s="55">
        <v>43.5</v>
      </c>
      <c r="G286" s="55">
        <v>303</v>
      </c>
      <c r="H286" s="55">
        <v>60</v>
      </c>
      <c r="I286" s="55">
        <v>0</v>
      </c>
      <c r="J286" s="55">
        <v>0</v>
      </c>
      <c r="K286" s="55">
        <v>0</v>
      </c>
      <c r="L286" s="55">
        <v>0</v>
      </c>
      <c r="M286" s="55">
        <v>406.5</v>
      </c>
      <c r="N286" s="19">
        <f t="shared" si="10"/>
        <v>0.1070110701107011</v>
      </c>
    </row>
    <row r="287" spans="1:14" ht="12.75">
      <c r="A287" s="58" t="s">
        <v>164</v>
      </c>
      <c r="B287" s="58" t="s">
        <v>8</v>
      </c>
      <c r="C287" s="58" t="s">
        <v>25</v>
      </c>
      <c r="D287" s="58" t="s">
        <v>118</v>
      </c>
      <c r="E287" s="58" t="s">
        <v>47</v>
      </c>
      <c r="F287" s="55">
        <v>57.35</v>
      </c>
      <c r="G287" s="55">
        <v>564.9</v>
      </c>
      <c r="H287" s="55">
        <v>27</v>
      </c>
      <c r="I287" s="55">
        <v>0</v>
      </c>
      <c r="J287" s="55">
        <v>0</v>
      </c>
      <c r="K287" s="55">
        <v>0</v>
      </c>
      <c r="L287" s="55">
        <v>0</v>
      </c>
      <c r="M287" s="55">
        <v>649.25</v>
      </c>
      <c r="N287" s="19">
        <f t="shared" si="10"/>
        <v>0.08833269156719292</v>
      </c>
    </row>
    <row r="288" spans="1:14" ht="12.75">
      <c r="A288" s="58" t="s">
        <v>164</v>
      </c>
      <c r="B288" s="58" t="s">
        <v>8</v>
      </c>
      <c r="C288" s="58" t="s">
        <v>25</v>
      </c>
      <c r="D288" s="58" t="s">
        <v>120</v>
      </c>
      <c r="E288" s="58" t="s">
        <v>42</v>
      </c>
      <c r="F288" s="55">
        <v>4.8</v>
      </c>
      <c r="G288" s="55">
        <v>68.7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73.5</v>
      </c>
      <c r="N288" s="19">
        <f t="shared" si="10"/>
        <v>0.06530612244897958</v>
      </c>
    </row>
    <row r="289" spans="1:14" ht="12.75">
      <c r="A289" s="58" t="s">
        <v>164</v>
      </c>
      <c r="B289" s="58" t="s">
        <v>8</v>
      </c>
      <c r="C289" s="58" t="s">
        <v>25</v>
      </c>
      <c r="D289" s="58" t="s">
        <v>119</v>
      </c>
      <c r="E289" s="58" t="s">
        <v>42</v>
      </c>
      <c r="F289" s="55">
        <v>5.25</v>
      </c>
      <c r="G289" s="55">
        <v>191.25</v>
      </c>
      <c r="H289" s="55">
        <v>4.5</v>
      </c>
      <c r="I289" s="55">
        <v>0</v>
      </c>
      <c r="J289" s="55">
        <v>0</v>
      </c>
      <c r="K289" s="55">
        <v>0</v>
      </c>
      <c r="L289" s="55">
        <v>0</v>
      </c>
      <c r="M289" s="55">
        <v>201</v>
      </c>
      <c r="N289" s="19">
        <f t="shared" si="10"/>
        <v>0.026119402985074626</v>
      </c>
    </row>
    <row r="290" spans="1:14" ht="12.75">
      <c r="A290" s="58" t="s">
        <v>164</v>
      </c>
      <c r="B290" s="58" t="s">
        <v>11</v>
      </c>
      <c r="C290" s="58" t="s">
        <v>28</v>
      </c>
      <c r="D290" s="58" t="s">
        <v>121</v>
      </c>
      <c r="E290" s="58" t="s">
        <v>55</v>
      </c>
      <c r="F290" s="55">
        <v>66.75</v>
      </c>
      <c r="G290" s="55">
        <v>236.1</v>
      </c>
      <c r="H290" s="55">
        <v>53.5</v>
      </c>
      <c r="I290" s="55">
        <v>0</v>
      </c>
      <c r="J290" s="55">
        <v>0</v>
      </c>
      <c r="K290" s="55">
        <v>0</v>
      </c>
      <c r="L290" s="55">
        <v>4</v>
      </c>
      <c r="M290" s="55">
        <v>360.35</v>
      </c>
      <c r="N290" s="19">
        <f t="shared" si="10"/>
        <v>0.1852365755515471</v>
      </c>
    </row>
    <row r="291" spans="1:14" ht="12.75">
      <c r="A291" s="58" t="s">
        <v>164</v>
      </c>
      <c r="B291" s="58" t="s">
        <v>11</v>
      </c>
      <c r="C291" s="58" t="s">
        <v>28</v>
      </c>
      <c r="D291" s="58" t="s">
        <v>122</v>
      </c>
      <c r="E291" s="58" t="s">
        <v>57</v>
      </c>
      <c r="F291" s="55">
        <v>71.45</v>
      </c>
      <c r="G291" s="55">
        <v>343.85</v>
      </c>
      <c r="H291" s="55">
        <v>31.5</v>
      </c>
      <c r="I291" s="55">
        <v>0</v>
      </c>
      <c r="J291" s="55">
        <v>0</v>
      </c>
      <c r="K291" s="55">
        <v>0</v>
      </c>
      <c r="L291" s="55">
        <v>0</v>
      </c>
      <c r="M291" s="55">
        <v>446.8</v>
      </c>
      <c r="N291" s="19">
        <f t="shared" si="10"/>
        <v>0.15991495076096687</v>
      </c>
    </row>
    <row r="292" spans="1:14" ht="12.75">
      <c r="A292" s="58" t="s">
        <v>164</v>
      </c>
      <c r="B292" s="58" t="s">
        <v>11</v>
      </c>
      <c r="C292" s="58" t="s">
        <v>28</v>
      </c>
      <c r="D292" s="58" t="s">
        <v>123</v>
      </c>
      <c r="E292" s="58" t="s">
        <v>58</v>
      </c>
      <c r="F292" s="55">
        <v>73.3</v>
      </c>
      <c r="G292" s="55">
        <v>280.2</v>
      </c>
      <c r="H292" s="55">
        <v>19.5</v>
      </c>
      <c r="I292" s="55">
        <v>0</v>
      </c>
      <c r="J292" s="55">
        <v>0</v>
      </c>
      <c r="K292" s="55">
        <v>4.5</v>
      </c>
      <c r="L292" s="55">
        <v>0</v>
      </c>
      <c r="M292" s="55">
        <v>377.5</v>
      </c>
      <c r="N292" s="19">
        <f t="shared" si="10"/>
        <v>0.19417218543046358</v>
      </c>
    </row>
    <row r="293" spans="1:14" ht="12.75">
      <c r="A293" s="58" t="s">
        <v>164</v>
      </c>
      <c r="B293" s="58" t="s">
        <v>11</v>
      </c>
      <c r="C293" s="58" t="s">
        <v>28</v>
      </c>
      <c r="D293" s="58" t="s">
        <v>124</v>
      </c>
      <c r="E293" s="58" t="s">
        <v>92</v>
      </c>
      <c r="F293" s="55">
        <v>23.5</v>
      </c>
      <c r="G293" s="55">
        <v>60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83.5</v>
      </c>
      <c r="N293" s="19">
        <f t="shared" si="10"/>
        <v>0.281437125748503</v>
      </c>
    </row>
    <row r="294" spans="1:14" ht="12.75">
      <c r="A294" s="58" t="s">
        <v>164</v>
      </c>
      <c r="B294" s="58" t="s">
        <v>11</v>
      </c>
      <c r="C294" s="58" t="s">
        <v>28</v>
      </c>
      <c r="D294" s="58" t="s">
        <v>125</v>
      </c>
      <c r="E294" s="58" t="s">
        <v>56</v>
      </c>
      <c r="F294" s="55">
        <v>37.5</v>
      </c>
      <c r="G294" s="55">
        <v>211.6</v>
      </c>
      <c r="H294" s="55">
        <v>71.15</v>
      </c>
      <c r="I294" s="55">
        <v>24</v>
      </c>
      <c r="J294" s="55">
        <v>0</v>
      </c>
      <c r="K294" s="55">
        <v>21</v>
      </c>
      <c r="L294" s="55">
        <v>0</v>
      </c>
      <c r="M294" s="55">
        <v>365.25</v>
      </c>
      <c r="N294" s="19">
        <f t="shared" si="10"/>
        <v>0.1026694045174538</v>
      </c>
    </row>
    <row r="295" spans="1:14" ht="12.75">
      <c r="A295" s="58" t="s">
        <v>164</v>
      </c>
      <c r="B295" s="58" t="s">
        <v>2</v>
      </c>
      <c r="C295" s="58" t="s">
        <v>19</v>
      </c>
      <c r="D295" s="58" t="s">
        <v>152</v>
      </c>
      <c r="E295" s="58" t="s">
        <v>37</v>
      </c>
      <c r="F295" s="55">
        <v>0</v>
      </c>
      <c r="G295" s="55">
        <v>10.5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10.5</v>
      </c>
      <c r="N295" s="19">
        <f t="shared" si="10"/>
        <v>0</v>
      </c>
    </row>
    <row r="296" spans="1:14" ht="12.75">
      <c r="A296" s="58" t="s">
        <v>164</v>
      </c>
      <c r="B296" s="58" t="s">
        <v>2</v>
      </c>
      <c r="C296" s="58" t="s">
        <v>19</v>
      </c>
      <c r="D296" s="58" t="s">
        <v>126</v>
      </c>
      <c r="E296" s="58" t="s">
        <v>69</v>
      </c>
      <c r="F296" s="55">
        <v>304.3</v>
      </c>
      <c r="G296" s="55">
        <v>2169.35</v>
      </c>
      <c r="H296" s="55">
        <v>117</v>
      </c>
      <c r="I296" s="55">
        <v>0</v>
      </c>
      <c r="J296" s="55">
        <v>0</v>
      </c>
      <c r="K296" s="55">
        <v>0</v>
      </c>
      <c r="L296" s="55">
        <v>0</v>
      </c>
      <c r="M296" s="55">
        <v>2590.65</v>
      </c>
      <c r="N296" s="19">
        <f t="shared" si="10"/>
        <v>0.11746086889390693</v>
      </c>
    </row>
    <row r="297" spans="1:14" ht="12.75">
      <c r="A297" s="58" t="s">
        <v>164</v>
      </c>
      <c r="B297" s="58" t="s">
        <v>14</v>
      </c>
      <c r="C297" s="58" t="s">
        <v>31</v>
      </c>
      <c r="D297" s="58" t="s">
        <v>153</v>
      </c>
      <c r="E297" s="58" t="s">
        <v>63</v>
      </c>
      <c r="F297" s="55">
        <v>5.2</v>
      </c>
      <c r="G297" s="55">
        <v>909.5</v>
      </c>
      <c r="H297" s="55">
        <v>148.8</v>
      </c>
      <c r="I297" s="55">
        <v>0</v>
      </c>
      <c r="J297" s="55">
        <v>0</v>
      </c>
      <c r="K297" s="55">
        <v>0</v>
      </c>
      <c r="L297" s="55">
        <v>0</v>
      </c>
      <c r="M297" s="55">
        <v>1063.5</v>
      </c>
      <c r="N297" s="19">
        <f t="shared" si="10"/>
        <v>0.004889515749882464</v>
      </c>
    </row>
    <row r="298" spans="1:14" ht="12.75">
      <c r="A298" s="58" t="s">
        <v>164</v>
      </c>
      <c r="B298" s="58" t="s">
        <v>5</v>
      </c>
      <c r="C298" s="58" t="s">
        <v>22</v>
      </c>
      <c r="D298" s="58" t="s">
        <v>129</v>
      </c>
      <c r="E298" s="58" t="s">
        <v>44</v>
      </c>
      <c r="F298" s="55">
        <v>46.7</v>
      </c>
      <c r="G298" s="55">
        <v>487.05</v>
      </c>
      <c r="H298" s="55">
        <v>268.95</v>
      </c>
      <c r="I298" s="55">
        <v>10.5</v>
      </c>
      <c r="J298" s="55">
        <v>0</v>
      </c>
      <c r="K298" s="55">
        <v>10.5</v>
      </c>
      <c r="L298" s="55">
        <v>0</v>
      </c>
      <c r="M298" s="55">
        <v>823.7</v>
      </c>
      <c r="N298" s="19">
        <f t="shared" si="10"/>
        <v>0.05669539881024645</v>
      </c>
    </row>
    <row r="299" spans="1:14" ht="12.75">
      <c r="A299" s="58" t="s">
        <v>164</v>
      </c>
      <c r="B299" s="58" t="s">
        <v>5</v>
      </c>
      <c r="C299" s="58" t="s">
        <v>22</v>
      </c>
      <c r="D299" s="58" t="s">
        <v>130</v>
      </c>
      <c r="E299" s="58" t="s">
        <v>45</v>
      </c>
      <c r="F299" s="55">
        <v>50.85</v>
      </c>
      <c r="G299" s="55">
        <v>447.7</v>
      </c>
      <c r="H299" s="55">
        <v>25.25</v>
      </c>
      <c r="I299" s="55">
        <v>4.5</v>
      </c>
      <c r="J299" s="55">
        <v>0</v>
      </c>
      <c r="K299" s="55">
        <v>9</v>
      </c>
      <c r="L299" s="55">
        <v>0</v>
      </c>
      <c r="M299" s="55">
        <v>537.3</v>
      </c>
      <c r="N299" s="19">
        <f t="shared" si="10"/>
        <v>0.09463986599664993</v>
      </c>
    </row>
    <row r="300" spans="1:14" ht="12.75">
      <c r="A300" s="58" t="s">
        <v>164</v>
      </c>
      <c r="B300" s="58" t="s">
        <v>5</v>
      </c>
      <c r="C300" s="58" t="s">
        <v>22</v>
      </c>
      <c r="D300" s="58" t="s">
        <v>131</v>
      </c>
      <c r="E300" s="58" t="s">
        <v>46</v>
      </c>
      <c r="F300" s="55">
        <v>69.19</v>
      </c>
      <c r="G300" s="55">
        <v>725.88</v>
      </c>
      <c r="H300" s="55">
        <v>210</v>
      </c>
      <c r="I300" s="55">
        <v>0</v>
      </c>
      <c r="J300" s="55">
        <v>0</v>
      </c>
      <c r="K300" s="55">
        <v>0</v>
      </c>
      <c r="L300" s="55">
        <v>0</v>
      </c>
      <c r="M300" s="55">
        <v>1005.07</v>
      </c>
      <c r="N300" s="19">
        <f t="shared" si="10"/>
        <v>0.06884097625041041</v>
      </c>
    </row>
    <row r="301" spans="1:14" ht="12.75">
      <c r="A301" s="58" t="s">
        <v>164</v>
      </c>
      <c r="B301" s="58" t="s">
        <v>5</v>
      </c>
      <c r="C301" s="58" t="s">
        <v>22</v>
      </c>
      <c r="D301" s="58" t="s">
        <v>132</v>
      </c>
      <c r="E301" s="58" t="s">
        <v>43</v>
      </c>
      <c r="F301" s="55">
        <v>69</v>
      </c>
      <c r="G301" s="55">
        <v>865.05</v>
      </c>
      <c r="H301" s="55">
        <v>34.2</v>
      </c>
      <c r="I301" s="55">
        <v>6.75</v>
      </c>
      <c r="J301" s="55">
        <v>9</v>
      </c>
      <c r="K301" s="55">
        <v>0</v>
      </c>
      <c r="L301" s="55">
        <v>0</v>
      </c>
      <c r="M301" s="55">
        <v>984</v>
      </c>
      <c r="N301" s="19">
        <f t="shared" si="10"/>
        <v>0.0701219512195122</v>
      </c>
    </row>
    <row r="302" spans="1:14" ht="12.75">
      <c r="A302" s="58" t="s">
        <v>164</v>
      </c>
      <c r="B302" s="58" t="s">
        <v>5</v>
      </c>
      <c r="C302" s="58" t="s">
        <v>22</v>
      </c>
      <c r="D302" s="58" t="s">
        <v>133</v>
      </c>
      <c r="E302" s="58" t="s">
        <v>47</v>
      </c>
      <c r="F302" s="55">
        <v>72.05</v>
      </c>
      <c r="G302" s="55">
        <v>948.2</v>
      </c>
      <c r="H302" s="55">
        <v>34.8</v>
      </c>
      <c r="I302" s="55">
        <v>0</v>
      </c>
      <c r="J302" s="55">
        <v>0</v>
      </c>
      <c r="K302" s="55">
        <v>6</v>
      </c>
      <c r="L302" s="55">
        <v>0</v>
      </c>
      <c r="M302" s="55">
        <v>1061.05</v>
      </c>
      <c r="N302" s="19">
        <f t="shared" si="10"/>
        <v>0.06790443428679138</v>
      </c>
    </row>
    <row r="303" spans="1:14" ht="12.75">
      <c r="A303" s="58" t="s">
        <v>164</v>
      </c>
      <c r="B303" s="58" t="s">
        <v>12</v>
      </c>
      <c r="C303" s="58" t="s">
        <v>29</v>
      </c>
      <c r="D303" s="58" t="s">
        <v>135</v>
      </c>
      <c r="E303" s="58" t="s">
        <v>50</v>
      </c>
      <c r="F303" s="55">
        <v>289.5</v>
      </c>
      <c r="G303" s="55">
        <v>1738.86</v>
      </c>
      <c r="H303" s="55">
        <v>220.5</v>
      </c>
      <c r="I303" s="55">
        <v>0</v>
      </c>
      <c r="J303" s="55">
        <v>0</v>
      </c>
      <c r="K303" s="55">
        <v>0</v>
      </c>
      <c r="L303" s="55">
        <v>1.14</v>
      </c>
      <c r="M303" s="55">
        <v>2250</v>
      </c>
      <c r="N303" s="19">
        <f t="shared" si="10"/>
        <v>0.12866666666666668</v>
      </c>
    </row>
    <row r="304" spans="1:14" ht="12.75">
      <c r="A304" s="58" t="s">
        <v>164</v>
      </c>
      <c r="B304" s="58" t="s">
        <v>10</v>
      </c>
      <c r="C304" s="58" t="s">
        <v>27</v>
      </c>
      <c r="D304" s="58" t="s">
        <v>136</v>
      </c>
      <c r="E304" s="58" t="s">
        <v>51</v>
      </c>
      <c r="F304" s="55">
        <v>93.7</v>
      </c>
      <c r="G304" s="55">
        <v>779.8</v>
      </c>
      <c r="H304" s="55">
        <v>247.9</v>
      </c>
      <c r="I304" s="55">
        <v>0</v>
      </c>
      <c r="J304" s="55">
        <v>0</v>
      </c>
      <c r="K304" s="55">
        <v>0</v>
      </c>
      <c r="L304" s="55">
        <v>0</v>
      </c>
      <c r="M304" s="55">
        <v>1121.4</v>
      </c>
      <c r="N304" s="19">
        <f t="shared" si="10"/>
        <v>0.08355626894952738</v>
      </c>
    </row>
    <row r="305" spans="1:14" ht="12.75">
      <c r="A305" s="58" t="s">
        <v>164</v>
      </c>
      <c r="B305" s="58" t="s">
        <v>10</v>
      </c>
      <c r="C305" s="58" t="s">
        <v>27</v>
      </c>
      <c r="D305" s="58" t="s">
        <v>137</v>
      </c>
      <c r="E305" s="58" t="s">
        <v>54</v>
      </c>
      <c r="F305" s="55">
        <v>13.2</v>
      </c>
      <c r="G305" s="55">
        <v>398.4</v>
      </c>
      <c r="H305" s="55">
        <v>18</v>
      </c>
      <c r="I305" s="55">
        <v>0</v>
      </c>
      <c r="J305" s="55">
        <v>0</v>
      </c>
      <c r="K305" s="55">
        <v>0</v>
      </c>
      <c r="L305" s="55">
        <v>0</v>
      </c>
      <c r="M305" s="55">
        <v>429.6</v>
      </c>
      <c r="N305" s="19">
        <f t="shared" si="10"/>
        <v>0.03072625698324022</v>
      </c>
    </row>
    <row r="306" spans="1:14" ht="12.75">
      <c r="A306" s="58" t="s">
        <v>164</v>
      </c>
      <c r="B306" s="58" t="s">
        <v>9</v>
      </c>
      <c r="C306" s="58" t="s">
        <v>26</v>
      </c>
      <c r="D306" s="58" t="s">
        <v>138</v>
      </c>
      <c r="E306" s="58" t="s">
        <v>52</v>
      </c>
      <c r="F306" s="55">
        <v>176.5</v>
      </c>
      <c r="G306" s="55">
        <v>1695.5</v>
      </c>
      <c r="H306" s="55">
        <v>55.5</v>
      </c>
      <c r="I306" s="55">
        <v>0</v>
      </c>
      <c r="J306" s="55">
        <v>0</v>
      </c>
      <c r="K306" s="55">
        <v>0</v>
      </c>
      <c r="L306" s="55">
        <v>0</v>
      </c>
      <c r="M306" s="55">
        <v>1927.5</v>
      </c>
      <c r="N306" s="19">
        <f t="shared" si="10"/>
        <v>0.09156939040207522</v>
      </c>
    </row>
    <row r="307" spans="1:14" ht="12.75">
      <c r="A307" s="58" t="s">
        <v>164</v>
      </c>
      <c r="B307" s="58" t="s">
        <v>9</v>
      </c>
      <c r="C307" s="58" t="s">
        <v>26</v>
      </c>
      <c r="D307" s="58" t="s">
        <v>139</v>
      </c>
      <c r="E307" s="58" t="s">
        <v>53</v>
      </c>
      <c r="F307" s="55">
        <v>10</v>
      </c>
      <c r="G307" s="55">
        <v>577</v>
      </c>
      <c r="H307" s="55">
        <v>18</v>
      </c>
      <c r="I307" s="55">
        <v>0</v>
      </c>
      <c r="J307" s="55">
        <v>0</v>
      </c>
      <c r="K307" s="55">
        <v>0</v>
      </c>
      <c r="L307" s="55">
        <v>0</v>
      </c>
      <c r="M307" s="55">
        <v>605</v>
      </c>
      <c r="N307" s="19">
        <f t="shared" si="10"/>
        <v>0.01652892561983471</v>
      </c>
    </row>
    <row r="308" spans="1:14" ht="12.75">
      <c r="A308" s="58" t="s">
        <v>164</v>
      </c>
      <c r="B308" s="58" t="s">
        <v>9</v>
      </c>
      <c r="C308" s="58" t="s">
        <v>26</v>
      </c>
      <c r="D308" s="58" t="s">
        <v>140</v>
      </c>
      <c r="E308" s="58" t="s">
        <v>87</v>
      </c>
      <c r="F308" s="55">
        <v>6</v>
      </c>
      <c r="G308" s="55">
        <v>288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294</v>
      </c>
      <c r="N308" s="19">
        <f t="shared" si="10"/>
        <v>0.02040816326530612</v>
      </c>
    </row>
    <row r="309" spans="1:14" ht="12.75">
      <c r="A309" s="58" t="s">
        <v>164</v>
      </c>
      <c r="B309" s="58" t="s">
        <v>6</v>
      </c>
      <c r="C309" s="58" t="s">
        <v>23</v>
      </c>
      <c r="D309" s="58" t="s">
        <v>141</v>
      </c>
      <c r="E309" s="58" t="s">
        <v>48</v>
      </c>
      <c r="F309" s="55">
        <v>12</v>
      </c>
      <c r="G309" s="55">
        <v>324.75</v>
      </c>
      <c r="H309" s="55">
        <v>4.5</v>
      </c>
      <c r="I309" s="55">
        <v>0</v>
      </c>
      <c r="J309" s="55">
        <v>0</v>
      </c>
      <c r="K309" s="55">
        <v>0</v>
      </c>
      <c r="L309" s="55">
        <v>0</v>
      </c>
      <c r="M309" s="55">
        <v>341.25</v>
      </c>
      <c r="N309" s="19">
        <f t="shared" si="10"/>
        <v>0.035164835164835165</v>
      </c>
    </row>
    <row r="310" spans="1:14" ht="12.75">
      <c r="A310" s="58" t="s">
        <v>164</v>
      </c>
      <c r="B310" s="58" t="s">
        <v>7</v>
      </c>
      <c r="C310" s="58" t="s">
        <v>24</v>
      </c>
      <c r="D310" s="58" t="s">
        <v>142</v>
      </c>
      <c r="E310" s="58" t="s">
        <v>49</v>
      </c>
      <c r="F310" s="55">
        <v>21</v>
      </c>
      <c r="G310" s="55">
        <v>549</v>
      </c>
      <c r="H310" s="55">
        <v>246</v>
      </c>
      <c r="I310" s="55">
        <v>0</v>
      </c>
      <c r="J310" s="55">
        <v>0</v>
      </c>
      <c r="K310" s="55">
        <v>0</v>
      </c>
      <c r="L310" s="55">
        <v>0</v>
      </c>
      <c r="M310" s="55">
        <v>816</v>
      </c>
      <c r="N310" s="19">
        <f t="shared" si="10"/>
        <v>0.025735294117647058</v>
      </c>
    </row>
    <row r="311" spans="1:14" ht="12.75">
      <c r="A311" s="58" t="s">
        <v>164</v>
      </c>
      <c r="B311" s="58" t="s">
        <v>4</v>
      </c>
      <c r="C311" s="58" t="s">
        <v>21</v>
      </c>
      <c r="D311" s="58" t="s">
        <v>143</v>
      </c>
      <c r="E311" s="58" t="s">
        <v>65</v>
      </c>
      <c r="F311" s="55">
        <v>18.64</v>
      </c>
      <c r="G311" s="55">
        <v>401.16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419.8</v>
      </c>
      <c r="N311" s="19">
        <f t="shared" si="10"/>
        <v>0.044402096236303</v>
      </c>
    </row>
    <row r="312" spans="1:14" ht="12.75">
      <c r="A312" s="58" t="s">
        <v>164</v>
      </c>
      <c r="B312" s="58" t="s">
        <v>4</v>
      </c>
      <c r="C312" s="58" t="s">
        <v>21</v>
      </c>
      <c r="D312" s="58" t="s">
        <v>144</v>
      </c>
      <c r="E312" s="58" t="s">
        <v>64</v>
      </c>
      <c r="F312" s="55">
        <v>19.75</v>
      </c>
      <c r="G312" s="55">
        <v>359.15</v>
      </c>
      <c r="H312" s="55">
        <v>9</v>
      </c>
      <c r="I312" s="55">
        <v>0</v>
      </c>
      <c r="J312" s="55">
        <v>0</v>
      </c>
      <c r="K312" s="55">
        <v>0</v>
      </c>
      <c r="L312" s="55">
        <v>0</v>
      </c>
      <c r="M312" s="55">
        <v>387.9</v>
      </c>
      <c r="N312" s="19">
        <f t="shared" si="10"/>
        <v>0.050915184325857184</v>
      </c>
    </row>
    <row r="313" spans="1:14" ht="12.75">
      <c r="A313" s="58" t="s">
        <v>164</v>
      </c>
      <c r="B313" s="58" t="s">
        <v>4</v>
      </c>
      <c r="C313" s="58" t="s">
        <v>21</v>
      </c>
      <c r="D313" s="58" t="s">
        <v>145</v>
      </c>
      <c r="E313" s="58" t="s">
        <v>41</v>
      </c>
      <c r="F313" s="55">
        <v>104.4</v>
      </c>
      <c r="G313" s="55">
        <v>361.6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466</v>
      </c>
      <c r="N313" s="19">
        <f t="shared" si="10"/>
        <v>0.22403433476394852</v>
      </c>
    </row>
    <row r="314" spans="1:14" ht="12.75">
      <c r="A314" s="58" t="s">
        <v>164</v>
      </c>
      <c r="B314" s="58" t="s">
        <v>4</v>
      </c>
      <c r="C314" s="58" t="s">
        <v>21</v>
      </c>
      <c r="D314" s="58" t="s">
        <v>146</v>
      </c>
      <c r="E314" s="58" t="s">
        <v>40</v>
      </c>
      <c r="F314" s="55">
        <v>228.25</v>
      </c>
      <c r="G314" s="55">
        <v>1178.2</v>
      </c>
      <c r="H314" s="55">
        <v>296.95</v>
      </c>
      <c r="I314" s="55">
        <v>0</v>
      </c>
      <c r="J314" s="55">
        <v>0</v>
      </c>
      <c r="K314" s="55">
        <v>0</v>
      </c>
      <c r="L314" s="55">
        <v>0</v>
      </c>
      <c r="M314" s="55">
        <v>1703.4</v>
      </c>
      <c r="N314" s="19">
        <f t="shared" si="10"/>
        <v>0.13399671245743805</v>
      </c>
    </row>
    <row r="315" spans="1:14" ht="12.75">
      <c r="A315" s="58" t="s">
        <v>164</v>
      </c>
      <c r="B315" s="58" t="s">
        <v>4</v>
      </c>
      <c r="C315" s="58" t="s">
        <v>21</v>
      </c>
      <c r="D315" s="58" t="s">
        <v>148</v>
      </c>
      <c r="E315" s="58" t="s">
        <v>42</v>
      </c>
      <c r="F315" s="55">
        <v>23.14</v>
      </c>
      <c r="G315" s="55">
        <v>331.08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354.22</v>
      </c>
      <c r="N315" s="19">
        <f t="shared" si="10"/>
        <v>0.06532663316582914</v>
      </c>
    </row>
    <row r="316" spans="1:14" ht="12.75">
      <c r="A316" s="58" t="s">
        <v>164</v>
      </c>
      <c r="B316" s="58" t="s">
        <v>4</v>
      </c>
      <c r="C316" s="58" t="s">
        <v>21</v>
      </c>
      <c r="D316" s="58" t="s">
        <v>147</v>
      </c>
      <c r="E316" s="58" t="s">
        <v>42</v>
      </c>
      <c r="F316" s="55">
        <v>6.6</v>
      </c>
      <c r="G316" s="55">
        <v>105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111.6</v>
      </c>
      <c r="N316" s="19">
        <f t="shared" si="10"/>
        <v>0.05913978494623656</v>
      </c>
    </row>
    <row r="317" spans="1:14" ht="12.75">
      <c r="A317" s="58" t="s">
        <v>164</v>
      </c>
      <c r="B317" s="58" t="s">
        <v>16</v>
      </c>
      <c r="C317" s="58" t="s">
        <v>33</v>
      </c>
      <c r="D317" s="58" t="s">
        <v>149</v>
      </c>
      <c r="E317" s="58" t="s">
        <v>72</v>
      </c>
      <c r="F317" s="55">
        <v>42</v>
      </c>
      <c r="G317" s="55">
        <v>0</v>
      </c>
      <c r="H317" s="55">
        <v>0</v>
      </c>
      <c r="I317" s="55">
        <v>102</v>
      </c>
      <c r="J317" s="55">
        <v>6</v>
      </c>
      <c r="K317" s="55">
        <v>91</v>
      </c>
      <c r="L317" s="55">
        <v>0</v>
      </c>
      <c r="M317" s="55">
        <v>241</v>
      </c>
      <c r="N317" s="19">
        <f t="shared" si="10"/>
        <v>0.17427385892116182</v>
      </c>
    </row>
    <row r="318" spans="1:14" ht="12.75">
      <c r="A318" s="58" t="s">
        <v>164</v>
      </c>
      <c r="B318" s="58" t="s">
        <v>16</v>
      </c>
      <c r="C318" s="58" t="s">
        <v>33</v>
      </c>
      <c r="D318" s="58" t="s">
        <v>150</v>
      </c>
      <c r="E318" s="58" t="s">
        <v>70</v>
      </c>
      <c r="F318" s="55">
        <v>0</v>
      </c>
      <c r="G318" s="55">
        <v>153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153</v>
      </c>
      <c r="N318" s="19">
        <f t="shared" si="10"/>
        <v>0</v>
      </c>
    </row>
    <row r="319" spans="1:14" ht="12.75">
      <c r="A319" t="s">
        <v>84</v>
      </c>
      <c r="B319">
        <f>COUNTA(B276:B318)</f>
        <v>43</v>
      </c>
      <c r="F319">
        <f aca="true" t="shared" si="12" ref="F319:M319">SUM(F276:F318)</f>
        <v>2350.07</v>
      </c>
      <c r="G319">
        <f t="shared" si="12"/>
        <v>22257.940000000002</v>
      </c>
      <c r="H319">
        <f t="shared" si="12"/>
        <v>2538.3999999999996</v>
      </c>
      <c r="I319">
        <f t="shared" si="12"/>
        <v>153.75</v>
      </c>
      <c r="J319">
        <f t="shared" si="12"/>
        <v>15</v>
      </c>
      <c r="K319">
        <f t="shared" si="12"/>
        <v>148</v>
      </c>
      <c r="L319">
        <f t="shared" si="12"/>
        <v>5.14</v>
      </c>
      <c r="M319">
        <f t="shared" si="12"/>
        <v>27468.3</v>
      </c>
      <c r="N319" s="19">
        <f t="shared" si="10"/>
        <v>0.08555571331316464</v>
      </c>
    </row>
    <row r="321" spans="1:14" ht="12.75">
      <c r="A321" s="58" t="s">
        <v>169</v>
      </c>
      <c r="B321" s="58" t="s">
        <v>13</v>
      </c>
      <c r="C321" s="58" t="s">
        <v>30</v>
      </c>
      <c r="D321" s="58" t="s">
        <v>108</v>
      </c>
      <c r="E321" s="58" t="s">
        <v>61</v>
      </c>
      <c r="F321" s="55">
        <v>53.75</v>
      </c>
      <c r="G321" s="55">
        <v>468.3</v>
      </c>
      <c r="H321" s="55">
        <v>168.75</v>
      </c>
      <c r="I321" s="55">
        <v>0</v>
      </c>
      <c r="J321" s="55">
        <v>0</v>
      </c>
      <c r="K321" s="55">
        <v>0</v>
      </c>
      <c r="L321" s="55">
        <v>0</v>
      </c>
      <c r="M321" s="55">
        <v>690.8</v>
      </c>
      <c r="N321" s="19">
        <f t="shared" si="10"/>
        <v>0.07780833815865663</v>
      </c>
    </row>
    <row r="322" spans="1:14" ht="12.75">
      <c r="A322" s="58" t="s">
        <v>169</v>
      </c>
      <c r="B322" s="58" t="s">
        <v>13</v>
      </c>
      <c r="C322" s="58" t="s">
        <v>30</v>
      </c>
      <c r="D322" s="58" t="s">
        <v>109</v>
      </c>
      <c r="E322" s="58" t="s">
        <v>62</v>
      </c>
      <c r="F322" s="55">
        <v>27.55</v>
      </c>
      <c r="G322" s="55">
        <v>413.15</v>
      </c>
      <c r="H322" s="55">
        <v>12</v>
      </c>
      <c r="I322" s="55">
        <v>0</v>
      </c>
      <c r="J322" s="55">
        <v>0</v>
      </c>
      <c r="K322" s="55">
        <v>0</v>
      </c>
      <c r="L322" s="55">
        <v>0</v>
      </c>
      <c r="M322" s="55">
        <v>452.7</v>
      </c>
      <c r="N322" s="19">
        <f t="shared" si="10"/>
        <v>0.060857079743759666</v>
      </c>
    </row>
    <row r="323" spans="1:14" ht="12.75">
      <c r="A323" s="58" t="s">
        <v>169</v>
      </c>
      <c r="B323" s="58" t="s">
        <v>13</v>
      </c>
      <c r="C323" s="58" t="s">
        <v>30</v>
      </c>
      <c r="D323" s="58" t="s">
        <v>110</v>
      </c>
      <c r="E323" s="58" t="s">
        <v>59</v>
      </c>
      <c r="F323" s="55">
        <v>85.35</v>
      </c>
      <c r="G323" s="55">
        <v>646.46</v>
      </c>
      <c r="H323" s="55">
        <v>12</v>
      </c>
      <c r="I323" s="55">
        <v>0</v>
      </c>
      <c r="J323" s="55">
        <v>0</v>
      </c>
      <c r="K323" s="55">
        <v>0</v>
      </c>
      <c r="L323" s="55">
        <v>0</v>
      </c>
      <c r="M323" s="55">
        <v>743.81</v>
      </c>
      <c r="N323" s="19">
        <f aca="true" t="shared" si="13" ref="N323:N386">F323/M323</f>
        <v>0.11474704561648809</v>
      </c>
    </row>
    <row r="324" spans="1:14" ht="12.75">
      <c r="A324" s="58" t="s">
        <v>169</v>
      </c>
      <c r="B324" s="58" t="s">
        <v>13</v>
      </c>
      <c r="C324" s="58" t="s">
        <v>30</v>
      </c>
      <c r="D324" s="58" t="s">
        <v>111</v>
      </c>
      <c r="E324" s="58" t="s">
        <v>60</v>
      </c>
      <c r="F324" s="55">
        <v>6.25</v>
      </c>
      <c r="G324" s="55">
        <v>262.65</v>
      </c>
      <c r="H324" s="55">
        <v>6</v>
      </c>
      <c r="I324" s="55">
        <v>0</v>
      </c>
      <c r="J324" s="55">
        <v>0</v>
      </c>
      <c r="K324" s="55">
        <v>0</v>
      </c>
      <c r="L324" s="55">
        <v>0</v>
      </c>
      <c r="M324" s="55">
        <v>274.9</v>
      </c>
      <c r="N324" s="19">
        <f t="shared" si="13"/>
        <v>0.022735540196435068</v>
      </c>
    </row>
    <row r="325" spans="1:14" ht="12.75">
      <c r="A325" s="58" t="s">
        <v>169</v>
      </c>
      <c r="B325" s="58" t="s">
        <v>3</v>
      </c>
      <c r="C325" s="58" t="s">
        <v>20</v>
      </c>
      <c r="D325" s="58" t="s">
        <v>112</v>
      </c>
      <c r="E325" s="58" t="s">
        <v>39</v>
      </c>
      <c r="F325" s="55">
        <v>4.5</v>
      </c>
      <c r="G325" s="55">
        <v>592.05</v>
      </c>
      <c r="H325" s="55">
        <v>32.2</v>
      </c>
      <c r="I325" s="55">
        <v>0</v>
      </c>
      <c r="J325" s="55">
        <v>0</v>
      </c>
      <c r="K325" s="55">
        <v>0</v>
      </c>
      <c r="L325" s="55">
        <v>0</v>
      </c>
      <c r="M325" s="55">
        <v>628.75</v>
      </c>
      <c r="N325" s="19">
        <f t="shared" si="13"/>
        <v>0.007157057654075547</v>
      </c>
    </row>
    <row r="326" spans="1:14" ht="12.75">
      <c r="A326" s="58" t="s">
        <v>169</v>
      </c>
      <c r="B326" s="58" t="s">
        <v>3</v>
      </c>
      <c r="C326" s="58" t="s">
        <v>20</v>
      </c>
      <c r="D326" s="58" t="s">
        <v>113</v>
      </c>
      <c r="E326" s="58" t="s">
        <v>38</v>
      </c>
      <c r="F326" s="55">
        <v>6</v>
      </c>
      <c r="G326" s="55">
        <v>441.9</v>
      </c>
      <c r="H326" s="55">
        <v>7.8</v>
      </c>
      <c r="I326" s="55">
        <v>0</v>
      </c>
      <c r="J326" s="55">
        <v>0</v>
      </c>
      <c r="K326" s="55">
        <v>0</v>
      </c>
      <c r="L326" s="55">
        <v>0</v>
      </c>
      <c r="M326" s="55">
        <v>455.7</v>
      </c>
      <c r="N326" s="19">
        <f t="shared" si="13"/>
        <v>0.013166556945358789</v>
      </c>
    </row>
    <row r="327" spans="1:14" ht="12.75">
      <c r="A327" s="58" t="s">
        <v>169</v>
      </c>
      <c r="B327" s="58" t="s">
        <v>8</v>
      </c>
      <c r="C327" s="58" t="s">
        <v>25</v>
      </c>
      <c r="D327" s="58" t="s">
        <v>114</v>
      </c>
      <c r="E327" s="58" t="s">
        <v>51</v>
      </c>
      <c r="F327" s="55">
        <v>66.5</v>
      </c>
      <c r="G327" s="55">
        <v>320.1</v>
      </c>
      <c r="H327" s="55">
        <v>54</v>
      </c>
      <c r="I327" s="55">
        <v>0</v>
      </c>
      <c r="J327" s="55">
        <v>0</v>
      </c>
      <c r="K327" s="55">
        <v>0</v>
      </c>
      <c r="L327" s="55">
        <v>0</v>
      </c>
      <c r="M327" s="55">
        <v>440.6</v>
      </c>
      <c r="N327" s="19">
        <f t="shared" si="13"/>
        <v>0.15093054925102134</v>
      </c>
    </row>
    <row r="328" spans="1:14" ht="12.75">
      <c r="A328" s="58" t="s">
        <v>169</v>
      </c>
      <c r="B328" s="58" t="s">
        <v>8</v>
      </c>
      <c r="C328" s="58" t="s">
        <v>25</v>
      </c>
      <c r="D328" s="58" t="s">
        <v>115</v>
      </c>
      <c r="E328" s="58" t="s">
        <v>45</v>
      </c>
      <c r="F328" s="55">
        <v>25</v>
      </c>
      <c r="G328" s="55">
        <v>281.25</v>
      </c>
      <c r="H328" s="55">
        <v>9</v>
      </c>
      <c r="I328" s="55">
        <v>6</v>
      </c>
      <c r="J328" s="55">
        <v>0</v>
      </c>
      <c r="K328" s="55">
        <v>6</v>
      </c>
      <c r="L328" s="55">
        <v>0</v>
      </c>
      <c r="M328" s="55">
        <v>327.25</v>
      </c>
      <c r="N328" s="19">
        <f t="shared" si="13"/>
        <v>0.07639419404125286</v>
      </c>
    </row>
    <row r="329" spans="1:14" ht="12.75">
      <c r="A329" s="58" t="s">
        <v>169</v>
      </c>
      <c r="B329" s="58" t="s">
        <v>8</v>
      </c>
      <c r="C329" s="58" t="s">
        <v>25</v>
      </c>
      <c r="D329" s="58" t="s">
        <v>116</v>
      </c>
      <c r="E329" s="58" t="s">
        <v>43</v>
      </c>
      <c r="F329" s="55">
        <v>30.7</v>
      </c>
      <c r="G329" s="55">
        <v>426.7</v>
      </c>
      <c r="H329" s="55">
        <v>12</v>
      </c>
      <c r="I329" s="55">
        <v>0</v>
      </c>
      <c r="J329" s="55">
        <v>0</v>
      </c>
      <c r="K329" s="55">
        <v>0</v>
      </c>
      <c r="L329" s="55">
        <v>0</v>
      </c>
      <c r="M329" s="55">
        <v>469.4</v>
      </c>
      <c r="N329" s="19">
        <f t="shared" si="13"/>
        <v>0.0654026416702173</v>
      </c>
    </row>
    <row r="330" spans="1:14" ht="12.75">
      <c r="A330" s="58" t="s">
        <v>169</v>
      </c>
      <c r="B330" s="58" t="s">
        <v>8</v>
      </c>
      <c r="C330" s="58" t="s">
        <v>25</v>
      </c>
      <c r="D330" s="58" t="s">
        <v>117</v>
      </c>
      <c r="E330" s="58" t="s">
        <v>50</v>
      </c>
      <c r="F330" s="55">
        <v>40.5</v>
      </c>
      <c r="G330" s="55">
        <v>321</v>
      </c>
      <c r="H330" s="55">
        <v>73.5</v>
      </c>
      <c r="I330" s="55">
        <v>0</v>
      </c>
      <c r="J330" s="55">
        <v>0</v>
      </c>
      <c r="K330" s="55">
        <v>0</v>
      </c>
      <c r="L330" s="55">
        <v>0</v>
      </c>
      <c r="M330" s="55">
        <v>435</v>
      </c>
      <c r="N330" s="19">
        <f t="shared" si="13"/>
        <v>0.09310344827586207</v>
      </c>
    </row>
    <row r="331" spans="1:14" ht="12.75">
      <c r="A331" s="58" t="s">
        <v>169</v>
      </c>
      <c r="B331" s="58" t="s">
        <v>8</v>
      </c>
      <c r="C331" s="58" t="s">
        <v>25</v>
      </c>
      <c r="D331" s="58" t="s">
        <v>118</v>
      </c>
      <c r="E331" s="58" t="s">
        <v>47</v>
      </c>
      <c r="F331" s="55">
        <v>54.15</v>
      </c>
      <c r="G331" s="55">
        <v>587.5</v>
      </c>
      <c r="H331" s="55">
        <v>27</v>
      </c>
      <c r="I331" s="55">
        <v>0</v>
      </c>
      <c r="J331" s="55">
        <v>0</v>
      </c>
      <c r="K331" s="55">
        <v>0</v>
      </c>
      <c r="L331" s="55">
        <v>0</v>
      </c>
      <c r="M331" s="55">
        <v>668.65</v>
      </c>
      <c r="N331" s="19">
        <f t="shared" si="13"/>
        <v>0.08098407238465564</v>
      </c>
    </row>
    <row r="332" spans="1:14" ht="12.75">
      <c r="A332" s="58" t="s">
        <v>169</v>
      </c>
      <c r="B332" s="58" t="s">
        <v>8</v>
      </c>
      <c r="C332" s="58" t="s">
        <v>25</v>
      </c>
      <c r="D332" s="58" t="s">
        <v>119</v>
      </c>
      <c r="E332" s="58" t="s">
        <v>42</v>
      </c>
      <c r="F332" s="55">
        <v>4.5</v>
      </c>
      <c r="G332" s="55">
        <v>127.75</v>
      </c>
      <c r="H332" s="55">
        <v>4.5</v>
      </c>
      <c r="I332" s="55">
        <v>0</v>
      </c>
      <c r="J332" s="55">
        <v>0</v>
      </c>
      <c r="K332" s="55">
        <v>0</v>
      </c>
      <c r="L332" s="55">
        <v>0</v>
      </c>
      <c r="M332" s="55">
        <v>136.75</v>
      </c>
      <c r="N332" s="19">
        <f t="shared" si="13"/>
        <v>0.03290676416819013</v>
      </c>
    </row>
    <row r="333" spans="1:14" ht="12.75">
      <c r="A333" s="58" t="s">
        <v>169</v>
      </c>
      <c r="B333" s="58" t="s">
        <v>8</v>
      </c>
      <c r="C333" s="58" t="s">
        <v>25</v>
      </c>
      <c r="D333" s="58" t="s">
        <v>120</v>
      </c>
      <c r="E333" s="58" t="s">
        <v>42</v>
      </c>
      <c r="F333" s="55">
        <v>2.4</v>
      </c>
      <c r="G333" s="55">
        <v>122.1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124.5</v>
      </c>
      <c r="N333" s="19">
        <f t="shared" si="13"/>
        <v>0.019277108433734938</v>
      </c>
    </row>
    <row r="334" spans="1:14" ht="12.75">
      <c r="A334" s="58" t="s">
        <v>169</v>
      </c>
      <c r="B334" s="58" t="s">
        <v>11</v>
      </c>
      <c r="C334" s="58" t="s">
        <v>28</v>
      </c>
      <c r="D334" s="58" t="s">
        <v>121</v>
      </c>
      <c r="E334" s="58" t="s">
        <v>55</v>
      </c>
      <c r="F334" s="55">
        <v>69.7</v>
      </c>
      <c r="G334" s="55">
        <v>228.15</v>
      </c>
      <c r="H334" s="55">
        <v>42.5</v>
      </c>
      <c r="I334" s="55">
        <v>0</v>
      </c>
      <c r="J334" s="55">
        <v>0</v>
      </c>
      <c r="K334" s="55">
        <v>0</v>
      </c>
      <c r="L334" s="55">
        <v>0</v>
      </c>
      <c r="M334" s="55">
        <v>340.35</v>
      </c>
      <c r="N334" s="19">
        <f t="shared" si="13"/>
        <v>0.20478918760099896</v>
      </c>
    </row>
    <row r="335" spans="1:14" ht="12.75">
      <c r="A335" s="58" t="s">
        <v>169</v>
      </c>
      <c r="B335" s="58" t="s">
        <v>11</v>
      </c>
      <c r="C335" s="58" t="s">
        <v>28</v>
      </c>
      <c r="D335" s="58" t="s">
        <v>122</v>
      </c>
      <c r="E335" s="58" t="s">
        <v>57</v>
      </c>
      <c r="F335" s="55">
        <v>79.15</v>
      </c>
      <c r="G335" s="55">
        <v>362.45</v>
      </c>
      <c r="H335" s="55">
        <v>22.5</v>
      </c>
      <c r="I335" s="55">
        <v>0</v>
      </c>
      <c r="J335" s="55">
        <v>0</v>
      </c>
      <c r="K335" s="55">
        <v>0</v>
      </c>
      <c r="L335" s="55">
        <v>0</v>
      </c>
      <c r="M335" s="55">
        <v>464.1</v>
      </c>
      <c r="N335" s="19">
        <f t="shared" si="13"/>
        <v>0.17054514113337643</v>
      </c>
    </row>
    <row r="336" spans="1:14" ht="12.75">
      <c r="A336" s="58" t="s">
        <v>169</v>
      </c>
      <c r="B336" s="58" t="s">
        <v>11</v>
      </c>
      <c r="C336" s="58" t="s">
        <v>28</v>
      </c>
      <c r="D336" s="58" t="s">
        <v>123</v>
      </c>
      <c r="E336" s="58" t="s">
        <v>58</v>
      </c>
      <c r="F336" s="55">
        <v>54.85</v>
      </c>
      <c r="G336" s="55">
        <v>267</v>
      </c>
      <c r="H336" s="55">
        <v>6.7</v>
      </c>
      <c r="I336" s="55">
        <v>0</v>
      </c>
      <c r="J336" s="55">
        <v>0</v>
      </c>
      <c r="K336" s="55">
        <v>4.5</v>
      </c>
      <c r="L336" s="55">
        <v>0</v>
      </c>
      <c r="M336" s="55">
        <v>333.05</v>
      </c>
      <c r="N336" s="19">
        <f t="shared" si="13"/>
        <v>0.16468998648851524</v>
      </c>
    </row>
    <row r="337" spans="1:14" ht="12.75">
      <c r="A337" s="58" t="s">
        <v>169</v>
      </c>
      <c r="B337" s="58" t="s">
        <v>11</v>
      </c>
      <c r="C337" s="58" t="s">
        <v>28</v>
      </c>
      <c r="D337" s="58" t="s">
        <v>124</v>
      </c>
      <c r="E337" s="58" t="s">
        <v>92</v>
      </c>
      <c r="F337" s="55">
        <v>46</v>
      </c>
      <c r="G337" s="55">
        <v>115.5</v>
      </c>
      <c r="H337" s="55">
        <v>6.5</v>
      </c>
      <c r="I337" s="55">
        <v>0</v>
      </c>
      <c r="J337" s="55">
        <v>0</v>
      </c>
      <c r="K337" s="55">
        <v>0</v>
      </c>
      <c r="L337" s="55">
        <v>0</v>
      </c>
      <c r="M337" s="55">
        <v>168</v>
      </c>
      <c r="N337" s="19">
        <f t="shared" si="13"/>
        <v>0.27380952380952384</v>
      </c>
    </row>
    <row r="338" spans="1:14" ht="12.75">
      <c r="A338" s="58" t="s">
        <v>169</v>
      </c>
      <c r="B338" s="58" t="s">
        <v>11</v>
      </c>
      <c r="C338" s="58" t="s">
        <v>28</v>
      </c>
      <c r="D338" s="58" t="s">
        <v>125</v>
      </c>
      <c r="E338" s="58" t="s">
        <v>56</v>
      </c>
      <c r="F338" s="55">
        <v>39.05</v>
      </c>
      <c r="G338" s="55">
        <v>229</v>
      </c>
      <c r="H338" s="55">
        <v>70</v>
      </c>
      <c r="I338" s="55">
        <v>24</v>
      </c>
      <c r="J338" s="55">
        <v>0</v>
      </c>
      <c r="K338" s="55">
        <v>24</v>
      </c>
      <c r="L338" s="55">
        <v>0</v>
      </c>
      <c r="M338" s="55">
        <v>386.05</v>
      </c>
      <c r="N338" s="19">
        <f t="shared" si="13"/>
        <v>0.10115270042740576</v>
      </c>
    </row>
    <row r="339" spans="1:14" ht="12.75">
      <c r="A339" s="58" t="s">
        <v>169</v>
      </c>
      <c r="B339" s="58" t="s">
        <v>2</v>
      </c>
      <c r="C339" s="58" t="s">
        <v>19</v>
      </c>
      <c r="D339" s="58" t="s">
        <v>126</v>
      </c>
      <c r="E339" s="58" t="s">
        <v>69</v>
      </c>
      <c r="F339" s="55">
        <v>354.5</v>
      </c>
      <c r="G339" s="55">
        <v>2248.95</v>
      </c>
      <c r="H339" s="55">
        <v>175.5</v>
      </c>
      <c r="I339" s="55">
        <v>0</v>
      </c>
      <c r="J339" s="55">
        <v>0</v>
      </c>
      <c r="K339" s="55">
        <v>0</v>
      </c>
      <c r="L339" s="55">
        <v>0</v>
      </c>
      <c r="M339" s="55">
        <v>2778.95</v>
      </c>
      <c r="N339" s="19">
        <f t="shared" si="13"/>
        <v>0.1275661670774933</v>
      </c>
    </row>
    <row r="340" spans="1:14" ht="12.75">
      <c r="A340" s="58" t="s">
        <v>169</v>
      </c>
      <c r="B340" s="58" t="s">
        <v>14</v>
      </c>
      <c r="C340" s="58" t="s">
        <v>31</v>
      </c>
      <c r="D340" s="58" t="s">
        <v>153</v>
      </c>
      <c r="E340" s="58" t="s">
        <v>63</v>
      </c>
      <c r="F340" s="55">
        <v>0</v>
      </c>
      <c r="G340" s="55">
        <v>9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9</v>
      </c>
      <c r="N340" s="19">
        <f t="shared" si="13"/>
        <v>0</v>
      </c>
    </row>
    <row r="341" spans="1:14" ht="12.75">
      <c r="A341" s="58" t="s">
        <v>169</v>
      </c>
      <c r="B341" s="58" t="s">
        <v>14</v>
      </c>
      <c r="C341" s="58" t="s">
        <v>31</v>
      </c>
      <c r="D341" s="58" t="s">
        <v>127</v>
      </c>
      <c r="E341" s="58" t="s">
        <v>63</v>
      </c>
      <c r="F341" s="55">
        <v>6.7</v>
      </c>
      <c r="G341" s="55">
        <v>1023.5</v>
      </c>
      <c r="H341" s="55">
        <v>146.95</v>
      </c>
      <c r="I341" s="55">
        <v>0</v>
      </c>
      <c r="J341" s="55">
        <v>0</v>
      </c>
      <c r="K341" s="55">
        <v>0</v>
      </c>
      <c r="L341" s="55">
        <v>0</v>
      </c>
      <c r="M341" s="55">
        <v>1177.15</v>
      </c>
      <c r="N341" s="19">
        <f t="shared" si="13"/>
        <v>0.00569171303572187</v>
      </c>
    </row>
    <row r="342" spans="1:14" ht="12.75">
      <c r="A342" s="58" t="s">
        <v>169</v>
      </c>
      <c r="B342" s="58" t="s">
        <v>5</v>
      </c>
      <c r="C342" s="58" t="s">
        <v>22</v>
      </c>
      <c r="D342" s="58" t="s">
        <v>129</v>
      </c>
      <c r="E342" s="58" t="s">
        <v>44</v>
      </c>
      <c r="F342" s="55">
        <v>46.7</v>
      </c>
      <c r="G342" s="55">
        <v>484.05</v>
      </c>
      <c r="H342" s="55">
        <v>285.95</v>
      </c>
      <c r="I342" s="55">
        <v>0</v>
      </c>
      <c r="J342" s="55">
        <v>0</v>
      </c>
      <c r="K342" s="55">
        <v>0</v>
      </c>
      <c r="L342" s="55">
        <v>2.9</v>
      </c>
      <c r="M342" s="55">
        <v>819.6</v>
      </c>
      <c r="N342" s="19">
        <f t="shared" si="13"/>
        <v>0.05697901415324549</v>
      </c>
    </row>
    <row r="343" spans="1:14" ht="12.75">
      <c r="A343" s="58" t="s">
        <v>169</v>
      </c>
      <c r="B343" s="58" t="s">
        <v>5</v>
      </c>
      <c r="C343" s="58" t="s">
        <v>22</v>
      </c>
      <c r="D343" s="58" t="s">
        <v>130</v>
      </c>
      <c r="E343" s="58" t="s">
        <v>45</v>
      </c>
      <c r="F343" s="55">
        <v>49.85</v>
      </c>
      <c r="G343" s="55">
        <v>429.7</v>
      </c>
      <c r="H343" s="55">
        <v>29.75</v>
      </c>
      <c r="I343" s="55">
        <v>0</v>
      </c>
      <c r="J343" s="55">
        <v>0</v>
      </c>
      <c r="K343" s="55">
        <v>0</v>
      </c>
      <c r="L343" s="55">
        <v>0</v>
      </c>
      <c r="M343" s="55">
        <v>509.3</v>
      </c>
      <c r="N343" s="19">
        <f t="shared" si="13"/>
        <v>0.09787944237188298</v>
      </c>
    </row>
    <row r="344" spans="1:14" ht="12.75">
      <c r="A344" s="58" t="s">
        <v>169</v>
      </c>
      <c r="B344" s="58" t="s">
        <v>5</v>
      </c>
      <c r="C344" s="58" t="s">
        <v>22</v>
      </c>
      <c r="D344" s="58" t="s">
        <v>131</v>
      </c>
      <c r="E344" s="58" t="s">
        <v>46</v>
      </c>
      <c r="F344" s="55">
        <v>63.94</v>
      </c>
      <c r="G344" s="55">
        <v>708.13</v>
      </c>
      <c r="H344" s="55">
        <v>210</v>
      </c>
      <c r="I344" s="55">
        <v>0</v>
      </c>
      <c r="J344" s="55">
        <v>0</v>
      </c>
      <c r="K344" s="55">
        <v>0</v>
      </c>
      <c r="L344" s="55">
        <v>0</v>
      </c>
      <c r="M344" s="55">
        <v>982.07</v>
      </c>
      <c r="N344" s="19">
        <f t="shared" si="13"/>
        <v>0.06510737523801766</v>
      </c>
    </row>
    <row r="345" spans="1:14" ht="12.75">
      <c r="A345" s="58" t="s">
        <v>169</v>
      </c>
      <c r="B345" s="58" t="s">
        <v>5</v>
      </c>
      <c r="C345" s="58" t="s">
        <v>22</v>
      </c>
      <c r="D345" s="58" t="s">
        <v>132</v>
      </c>
      <c r="E345" s="58" t="s">
        <v>43</v>
      </c>
      <c r="F345" s="55">
        <v>69</v>
      </c>
      <c r="G345" s="55">
        <v>833.3</v>
      </c>
      <c r="H345" s="55">
        <v>34.2</v>
      </c>
      <c r="I345" s="55">
        <v>0</v>
      </c>
      <c r="J345" s="55">
        <v>9</v>
      </c>
      <c r="K345" s="55">
        <v>0</v>
      </c>
      <c r="L345" s="55">
        <v>0</v>
      </c>
      <c r="M345" s="55">
        <v>945.5</v>
      </c>
      <c r="N345" s="19">
        <f t="shared" si="13"/>
        <v>0.07297726070861978</v>
      </c>
    </row>
    <row r="346" spans="1:14" ht="12.75">
      <c r="A346" s="58" t="s">
        <v>169</v>
      </c>
      <c r="B346" s="58" t="s">
        <v>5</v>
      </c>
      <c r="C346" s="58" t="s">
        <v>22</v>
      </c>
      <c r="D346" s="58" t="s">
        <v>133</v>
      </c>
      <c r="E346" s="58" t="s">
        <v>47</v>
      </c>
      <c r="F346" s="55">
        <v>71.05</v>
      </c>
      <c r="G346" s="55">
        <v>924.5</v>
      </c>
      <c r="H346" s="55">
        <v>38.5</v>
      </c>
      <c r="I346" s="55">
        <v>0</v>
      </c>
      <c r="J346" s="55">
        <v>0</v>
      </c>
      <c r="K346" s="55">
        <v>0</v>
      </c>
      <c r="L346" s="55">
        <v>0</v>
      </c>
      <c r="M346" s="55">
        <v>1034.05</v>
      </c>
      <c r="N346" s="19">
        <f t="shared" si="13"/>
        <v>0.06871041052173493</v>
      </c>
    </row>
    <row r="347" spans="1:14" ht="12.75">
      <c r="A347" s="58" t="s">
        <v>169</v>
      </c>
      <c r="B347" s="58" t="s">
        <v>12</v>
      </c>
      <c r="C347" s="58" t="s">
        <v>29</v>
      </c>
      <c r="D347" s="58" t="s">
        <v>134</v>
      </c>
      <c r="E347" s="58" t="s">
        <v>94</v>
      </c>
      <c r="F347" s="55">
        <v>0</v>
      </c>
      <c r="G347" s="55">
        <v>123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123</v>
      </c>
      <c r="N347" s="19">
        <f t="shared" si="13"/>
        <v>0</v>
      </c>
    </row>
    <row r="348" spans="1:14" ht="12.75">
      <c r="A348" s="58" t="s">
        <v>169</v>
      </c>
      <c r="B348" s="58" t="s">
        <v>12</v>
      </c>
      <c r="C348" s="58" t="s">
        <v>29</v>
      </c>
      <c r="D348" s="58" t="s">
        <v>135</v>
      </c>
      <c r="E348" s="58" t="s">
        <v>50</v>
      </c>
      <c r="F348" s="55">
        <v>293.73</v>
      </c>
      <c r="G348" s="55">
        <v>1791.27</v>
      </c>
      <c r="H348" s="55">
        <v>216</v>
      </c>
      <c r="I348" s="55">
        <v>0</v>
      </c>
      <c r="J348" s="55">
        <v>0</v>
      </c>
      <c r="K348" s="55">
        <v>0</v>
      </c>
      <c r="L348" s="55">
        <v>0</v>
      </c>
      <c r="M348" s="55">
        <v>2301</v>
      </c>
      <c r="N348" s="19">
        <f t="shared" si="13"/>
        <v>0.12765319426336377</v>
      </c>
    </row>
    <row r="349" spans="1:14" ht="12.75">
      <c r="A349" s="58" t="s">
        <v>169</v>
      </c>
      <c r="B349" s="58" t="s">
        <v>10</v>
      </c>
      <c r="C349" s="58" t="s">
        <v>27</v>
      </c>
      <c r="D349" s="58" t="s">
        <v>136</v>
      </c>
      <c r="E349" s="58" t="s">
        <v>51</v>
      </c>
      <c r="F349" s="55">
        <v>113</v>
      </c>
      <c r="G349" s="55">
        <v>827.5</v>
      </c>
      <c r="H349" s="55">
        <v>217.2</v>
      </c>
      <c r="I349" s="55">
        <v>0</v>
      </c>
      <c r="J349" s="55">
        <v>0</v>
      </c>
      <c r="K349" s="55">
        <v>0</v>
      </c>
      <c r="L349" s="55">
        <v>0</v>
      </c>
      <c r="M349" s="55">
        <v>1157.7</v>
      </c>
      <c r="N349" s="19">
        <f t="shared" si="13"/>
        <v>0.0976073248682733</v>
      </c>
    </row>
    <row r="350" spans="1:14" ht="12.75">
      <c r="A350" s="58" t="s">
        <v>169</v>
      </c>
      <c r="B350" s="58" t="s">
        <v>10</v>
      </c>
      <c r="C350" s="58" t="s">
        <v>27</v>
      </c>
      <c r="D350" s="58" t="s">
        <v>137</v>
      </c>
      <c r="E350" s="58" t="s">
        <v>54</v>
      </c>
      <c r="F350" s="55">
        <v>24</v>
      </c>
      <c r="G350" s="55">
        <v>347.2</v>
      </c>
      <c r="H350" s="55">
        <v>18</v>
      </c>
      <c r="I350" s="55">
        <v>0</v>
      </c>
      <c r="J350" s="55">
        <v>0</v>
      </c>
      <c r="K350" s="55">
        <v>0</v>
      </c>
      <c r="L350" s="55">
        <v>0</v>
      </c>
      <c r="M350" s="55">
        <v>389.2</v>
      </c>
      <c r="N350" s="19">
        <f t="shared" si="13"/>
        <v>0.06166495375128469</v>
      </c>
    </row>
    <row r="351" spans="1:14" ht="12.75">
      <c r="A351" s="58" t="s">
        <v>169</v>
      </c>
      <c r="B351" s="58" t="s">
        <v>9</v>
      </c>
      <c r="C351" s="58" t="s">
        <v>26</v>
      </c>
      <c r="D351" s="58" t="s">
        <v>138</v>
      </c>
      <c r="E351" s="58" t="s">
        <v>52</v>
      </c>
      <c r="F351" s="55">
        <v>155.82</v>
      </c>
      <c r="G351" s="55">
        <v>1698.18</v>
      </c>
      <c r="H351" s="55">
        <v>78</v>
      </c>
      <c r="I351" s="55">
        <v>0</v>
      </c>
      <c r="J351" s="55">
        <v>0</v>
      </c>
      <c r="K351" s="55">
        <v>0</v>
      </c>
      <c r="L351" s="55">
        <v>0</v>
      </c>
      <c r="M351" s="55">
        <v>1932</v>
      </c>
      <c r="N351" s="19">
        <f t="shared" si="13"/>
        <v>0.08065217391304347</v>
      </c>
    </row>
    <row r="352" spans="1:14" ht="12.75">
      <c r="A352" s="58" t="s">
        <v>169</v>
      </c>
      <c r="B352" s="58" t="s">
        <v>9</v>
      </c>
      <c r="C352" s="58" t="s">
        <v>26</v>
      </c>
      <c r="D352" s="58" t="s">
        <v>139</v>
      </c>
      <c r="E352" s="58" t="s">
        <v>53</v>
      </c>
      <c r="F352" s="55">
        <v>0</v>
      </c>
      <c r="G352" s="55">
        <v>545</v>
      </c>
      <c r="H352" s="55">
        <v>12</v>
      </c>
      <c r="I352" s="55">
        <v>0</v>
      </c>
      <c r="J352" s="55">
        <v>0</v>
      </c>
      <c r="K352" s="55">
        <v>0</v>
      </c>
      <c r="L352" s="55">
        <v>0</v>
      </c>
      <c r="M352" s="55">
        <v>557</v>
      </c>
      <c r="N352" s="19">
        <f t="shared" si="13"/>
        <v>0</v>
      </c>
    </row>
    <row r="353" spans="1:14" ht="12.75">
      <c r="A353" s="58" t="s">
        <v>169</v>
      </c>
      <c r="B353" s="58" t="s">
        <v>9</v>
      </c>
      <c r="C353" s="58" t="s">
        <v>26</v>
      </c>
      <c r="D353" s="58" t="s">
        <v>140</v>
      </c>
      <c r="E353" s="58" t="s">
        <v>87</v>
      </c>
      <c r="F353" s="55">
        <v>0</v>
      </c>
      <c r="G353" s="55">
        <v>393</v>
      </c>
      <c r="H353" s="55">
        <v>18</v>
      </c>
      <c r="I353" s="55">
        <v>0</v>
      </c>
      <c r="J353" s="55">
        <v>0</v>
      </c>
      <c r="K353" s="55">
        <v>0</v>
      </c>
      <c r="L353" s="55">
        <v>0</v>
      </c>
      <c r="M353" s="55">
        <v>411</v>
      </c>
      <c r="N353" s="19">
        <f t="shared" si="13"/>
        <v>0</v>
      </c>
    </row>
    <row r="354" spans="1:14" ht="12.75">
      <c r="A354" s="58" t="s">
        <v>169</v>
      </c>
      <c r="B354" s="58" t="s">
        <v>6</v>
      </c>
      <c r="C354" s="58" t="s">
        <v>23</v>
      </c>
      <c r="D354" s="58" t="s">
        <v>141</v>
      </c>
      <c r="E354" s="58" t="s">
        <v>48</v>
      </c>
      <c r="F354" s="55">
        <v>3</v>
      </c>
      <c r="G354" s="55">
        <v>325.5</v>
      </c>
      <c r="H354" s="55">
        <v>4.5</v>
      </c>
      <c r="I354" s="55">
        <v>0</v>
      </c>
      <c r="J354" s="55">
        <v>0</v>
      </c>
      <c r="K354" s="55">
        <v>0</v>
      </c>
      <c r="L354" s="55">
        <v>0</v>
      </c>
      <c r="M354" s="55">
        <v>333</v>
      </c>
      <c r="N354" s="19">
        <f t="shared" si="13"/>
        <v>0.009009009009009009</v>
      </c>
    </row>
    <row r="355" spans="1:14" ht="12.75">
      <c r="A355" s="58" t="s">
        <v>169</v>
      </c>
      <c r="B355" s="58" t="s">
        <v>7</v>
      </c>
      <c r="C355" s="58" t="s">
        <v>24</v>
      </c>
      <c r="D355" s="58" t="s">
        <v>142</v>
      </c>
      <c r="E355" s="58" t="s">
        <v>49</v>
      </c>
      <c r="F355" s="55">
        <v>12</v>
      </c>
      <c r="G355" s="55">
        <v>441</v>
      </c>
      <c r="H355" s="55">
        <v>222</v>
      </c>
      <c r="I355" s="55">
        <v>0</v>
      </c>
      <c r="J355" s="55">
        <v>0</v>
      </c>
      <c r="K355" s="55">
        <v>0</v>
      </c>
      <c r="L355" s="55">
        <v>0</v>
      </c>
      <c r="M355" s="55">
        <v>675</v>
      </c>
      <c r="N355" s="19">
        <f t="shared" si="13"/>
        <v>0.017777777777777778</v>
      </c>
    </row>
    <row r="356" spans="1:14" ht="12.75">
      <c r="A356" s="58" t="s">
        <v>169</v>
      </c>
      <c r="B356" s="58" t="s">
        <v>4</v>
      </c>
      <c r="C356" s="58" t="s">
        <v>21</v>
      </c>
      <c r="D356" s="58" t="s">
        <v>143</v>
      </c>
      <c r="E356" s="58" t="s">
        <v>65</v>
      </c>
      <c r="F356" s="55">
        <v>20.3</v>
      </c>
      <c r="G356" s="55">
        <v>399.5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419.8</v>
      </c>
      <c r="N356" s="19">
        <f t="shared" si="13"/>
        <v>0.048356360171510245</v>
      </c>
    </row>
    <row r="357" spans="1:14" ht="12.75">
      <c r="A357" s="58" t="s">
        <v>169</v>
      </c>
      <c r="B357" s="58" t="s">
        <v>4</v>
      </c>
      <c r="C357" s="58" t="s">
        <v>21</v>
      </c>
      <c r="D357" s="58" t="s">
        <v>144</v>
      </c>
      <c r="E357" s="58" t="s">
        <v>64</v>
      </c>
      <c r="F357" s="55">
        <v>15.5</v>
      </c>
      <c r="G357" s="55">
        <v>360.7</v>
      </c>
      <c r="H357" s="55">
        <v>9</v>
      </c>
      <c r="I357" s="55">
        <v>0</v>
      </c>
      <c r="J357" s="55">
        <v>0</v>
      </c>
      <c r="K357" s="55">
        <v>0</v>
      </c>
      <c r="L357" s="55">
        <v>0</v>
      </c>
      <c r="M357" s="55">
        <v>385.2</v>
      </c>
      <c r="N357" s="19">
        <f t="shared" si="13"/>
        <v>0.04023883696780893</v>
      </c>
    </row>
    <row r="358" spans="1:14" ht="12.75">
      <c r="A358" s="58" t="s">
        <v>169</v>
      </c>
      <c r="B358" s="58" t="s">
        <v>4</v>
      </c>
      <c r="C358" s="58" t="s">
        <v>21</v>
      </c>
      <c r="D358" s="58" t="s">
        <v>145</v>
      </c>
      <c r="E358" s="58" t="s">
        <v>41</v>
      </c>
      <c r="F358" s="55">
        <v>100.05</v>
      </c>
      <c r="G358" s="55">
        <v>365.95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466</v>
      </c>
      <c r="N358" s="19">
        <f t="shared" si="13"/>
        <v>0.21469957081545063</v>
      </c>
    </row>
    <row r="359" spans="1:14" ht="12.75">
      <c r="A359" s="58" t="s">
        <v>169</v>
      </c>
      <c r="B359" s="58" t="s">
        <v>4</v>
      </c>
      <c r="C359" s="58" t="s">
        <v>21</v>
      </c>
      <c r="D359" s="58" t="s">
        <v>146</v>
      </c>
      <c r="E359" s="58" t="s">
        <v>40</v>
      </c>
      <c r="F359" s="55">
        <v>212.15</v>
      </c>
      <c r="G359" s="55">
        <v>1191.15</v>
      </c>
      <c r="H359" s="55">
        <v>247.6</v>
      </c>
      <c r="I359" s="55">
        <v>0</v>
      </c>
      <c r="J359" s="55">
        <v>0</v>
      </c>
      <c r="K359" s="55">
        <v>0</v>
      </c>
      <c r="L359" s="55">
        <v>0</v>
      </c>
      <c r="M359" s="55">
        <v>1650.9</v>
      </c>
      <c r="N359" s="19">
        <f t="shared" si="13"/>
        <v>0.1285056635774426</v>
      </c>
    </row>
    <row r="360" spans="1:14" ht="12.75">
      <c r="A360" s="58" t="s">
        <v>169</v>
      </c>
      <c r="B360" s="58" t="s">
        <v>4</v>
      </c>
      <c r="C360" s="58" t="s">
        <v>21</v>
      </c>
      <c r="D360" s="58" t="s">
        <v>147</v>
      </c>
      <c r="E360" s="58" t="s">
        <v>42</v>
      </c>
      <c r="F360" s="55">
        <v>38.6</v>
      </c>
      <c r="G360" s="55">
        <v>225.25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263.85</v>
      </c>
      <c r="N360" s="19">
        <f t="shared" si="13"/>
        <v>0.14629524350956982</v>
      </c>
    </row>
    <row r="361" spans="1:14" ht="12.75">
      <c r="A361" s="58" t="s">
        <v>169</v>
      </c>
      <c r="B361" s="58" t="s">
        <v>4</v>
      </c>
      <c r="C361" s="58" t="s">
        <v>21</v>
      </c>
      <c r="D361" s="58" t="s">
        <v>148</v>
      </c>
      <c r="E361" s="58" t="s">
        <v>42</v>
      </c>
      <c r="F361" s="55">
        <v>21.49</v>
      </c>
      <c r="G361" s="55">
        <v>212.33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233.82</v>
      </c>
      <c r="N361" s="19">
        <f t="shared" si="13"/>
        <v>0.09190830553417158</v>
      </c>
    </row>
    <row r="362" spans="1:14" ht="12.75">
      <c r="A362" s="58" t="s">
        <v>169</v>
      </c>
      <c r="B362" s="58" t="s">
        <v>16</v>
      </c>
      <c r="C362" s="58" t="s">
        <v>33</v>
      </c>
      <c r="D362" s="58" t="s">
        <v>149</v>
      </c>
      <c r="E362" s="58" t="s">
        <v>72</v>
      </c>
      <c r="F362" s="55">
        <v>36</v>
      </c>
      <c r="G362" s="55">
        <v>0</v>
      </c>
      <c r="H362" s="55">
        <v>0</v>
      </c>
      <c r="I362" s="55">
        <v>72</v>
      </c>
      <c r="J362" s="55">
        <v>6</v>
      </c>
      <c r="K362" s="55">
        <v>73</v>
      </c>
      <c r="L362" s="55">
        <v>0</v>
      </c>
      <c r="M362" s="55">
        <v>187</v>
      </c>
      <c r="N362" s="19">
        <f t="shared" si="13"/>
        <v>0.1925133689839572</v>
      </c>
    </row>
    <row r="363" spans="1:14" ht="12.75">
      <c r="A363" s="58" t="s">
        <v>169</v>
      </c>
      <c r="B363" s="58" t="s">
        <v>16</v>
      </c>
      <c r="C363" s="58" t="s">
        <v>33</v>
      </c>
      <c r="D363" s="58" t="s">
        <v>150</v>
      </c>
      <c r="E363" s="58" t="s">
        <v>70</v>
      </c>
      <c r="F363" s="55">
        <v>0</v>
      </c>
      <c r="G363" s="55">
        <v>130.5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130.5</v>
      </c>
      <c r="N363" s="19">
        <f t="shared" si="13"/>
        <v>0</v>
      </c>
    </row>
    <row r="364" spans="1:14" ht="12.75">
      <c r="A364" t="s">
        <v>84</v>
      </c>
      <c r="B364">
        <f>COUNTA(B321:B363)</f>
        <v>43</v>
      </c>
      <c r="F364">
        <f aca="true" t="shared" si="14" ref="F364:M364">SUM(F321:F363)</f>
        <v>2403.2799999999997</v>
      </c>
      <c r="G364">
        <f t="shared" si="14"/>
        <v>22251.170000000002</v>
      </c>
      <c r="H364">
        <f t="shared" si="14"/>
        <v>2530.1</v>
      </c>
      <c r="I364">
        <f t="shared" si="14"/>
        <v>102</v>
      </c>
      <c r="J364">
        <f t="shared" si="14"/>
        <v>15</v>
      </c>
      <c r="K364">
        <f t="shared" si="14"/>
        <v>107.5</v>
      </c>
      <c r="L364">
        <f t="shared" si="14"/>
        <v>2.9</v>
      </c>
      <c r="M364">
        <f t="shared" si="14"/>
        <v>27411.95</v>
      </c>
      <c r="N364" s="19">
        <f t="shared" si="13"/>
        <v>0.08767271208359856</v>
      </c>
    </row>
    <row r="366" spans="1:13" ht="12.75">
      <c r="A366" s="92" t="s">
        <v>81</v>
      </c>
      <c r="B366" s="92" t="s">
        <v>96</v>
      </c>
      <c r="C366" s="92" t="s">
        <v>97</v>
      </c>
      <c r="D366" s="92" t="s">
        <v>98</v>
      </c>
      <c r="E366" s="92" t="s">
        <v>99</v>
      </c>
      <c r="F366" s="92" t="s">
        <v>100</v>
      </c>
      <c r="G366" s="92" t="s">
        <v>101</v>
      </c>
      <c r="H366" s="92" t="s">
        <v>102</v>
      </c>
      <c r="I366" s="92" t="s">
        <v>103</v>
      </c>
      <c r="J366" s="92" t="s">
        <v>104</v>
      </c>
      <c r="K366" s="92" t="s">
        <v>105</v>
      </c>
      <c r="L366" s="92" t="s">
        <v>106</v>
      </c>
      <c r="M366" s="92" t="s">
        <v>84</v>
      </c>
    </row>
    <row r="367" spans="1:14" ht="12.75">
      <c r="A367" s="91" t="s">
        <v>107</v>
      </c>
      <c r="B367" s="91" t="s">
        <v>13</v>
      </c>
      <c r="C367" s="91" t="s">
        <v>30</v>
      </c>
      <c r="D367" s="91" t="s">
        <v>108</v>
      </c>
      <c r="E367" s="91" t="s">
        <v>61</v>
      </c>
      <c r="F367" s="55">
        <v>39.3</v>
      </c>
      <c r="G367" s="55">
        <v>497.25</v>
      </c>
      <c r="H367" s="55">
        <v>174</v>
      </c>
      <c r="I367" s="55">
        <v>0</v>
      </c>
      <c r="J367" s="55">
        <v>0</v>
      </c>
      <c r="K367" s="55">
        <v>0</v>
      </c>
      <c r="L367" s="55">
        <v>0</v>
      </c>
      <c r="M367" s="55">
        <v>710.55</v>
      </c>
      <c r="N367" s="19">
        <f t="shared" si="13"/>
        <v>0.055309267468862146</v>
      </c>
    </row>
    <row r="368" spans="1:14" ht="12.75">
      <c r="A368" s="91" t="s">
        <v>107</v>
      </c>
      <c r="B368" s="91" t="s">
        <v>13</v>
      </c>
      <c r="C368" s="91" t="s">
        <v>30</v>
      </c>
      <c r="D368" s="91" t="s">
        <v>109</v>
      </c>
      <c r="E368" s="91" t="s">
        <v>62</v>
      </c>
      <c r="F368" s="55">
        <v>30.2</v>
      </c>
      <c r="G368" s="55">
        <v>398.05</v>
      </c>
      <c r="H368" s="55">
        <v>12</v>
      </c>
      <c r="I368" s="55">
        <v>0</v>
      </c>
      <c r="J368" s="55">
        <v>0</v>
      </c>
      <c r="K368" s="55">
        <v>0</v>
      </c>
      <c r="L368" s="55">
        <v>0</v>
      </c>
      <c r="M368" s="55">
        <v>440.25</v>
      </c>
      <c r="N368" s="19">
        <f t="shared" si="13"/>
        <v>0.06859738784781375</v>
      </c>
    </row>
    <row r="369" spans="1:14" ht="12.75">
      <c r="A369" s="91" t="s">
        <v>107</v>
      </c>
      <c r="B369" s="91" t="s">
        <v>13</v>
      </c>
      <c r="C369" s="91" t="s">
        <v>30</v>
      </c>
      <c r="D369" s="91" t="s">
        <v>110</v>
      </c>
      <c r="E369" s="91" t="s">
        <v>59</v>
      </c>
      <c r="F369" s="55">
        <v>49.75</v>
      </c>
      <c r="G369" s="55">
        <v>633.16</v>
      </c>
      <c r="H369" s="55">
        <v>12</v>
      </c>
      <c r="I369" s="55">
        <v>0</v>
      </c>
      <c r="J369" s="55">
        <v>0</v>
      </c>
      <c r="K369" s="55">
        <v>0</v>
      </c>
      <c r="L369" s="55">
        <v>0</v>
      </c>
      <c r="M369" s="55">
        <v>694.91</v>
      </c>
      <c r="N369" s="19">
        <f t="shared" si="13"/>
        <v>0.07159200472003568</v>
      </c>
    </row>
    <row r="370" spans="1:14" ht="12.75">
      <c r="A370" s="91" t="s">
        <v>107</v>
      </c>
      <c r="B370" s="91" t="s">
        <v>13</v>
      </c>
      <c r="C370" s="91" t="s">
        <v>30</v>
      </c>
      <c r="D370" s="91" t="s">
        <v>111</v>
      </c>
      <c r="E370" s="91" t="s">
        <v>60</v>
      </c>
      <c r="F370" s="55">
        <v>5.45</v>
      </c>
      <c r="G370" s="55">
        <v>260.1</v>
      </c>
      <c r="H370" s="55">
        <v>6</v>
      </c>
      <c r="I370" s="55">
        <v>0</v>
      </c>
      <c r="J370" s="55">
        <v>0</v>
      </c>
      <c r="K370" s="55">
        <v>0</v>
      </c>
      <c r="L370" s="55">
        <v>0</v>
      </c>
      <c r="M370" s="55">
        <v>271.55</v>
      </c>
      <c r="N370" s="19">
        <f t="shared" si="13"/>
        <v>0.020069968698213956</v>
      </c>
    </row>
    <row r="371" spans="1:14" ht="12.75">
      <c r="A371" s="91" t="s">
        <v>107</v>
      </c>
      <c r="B371" s="91" t="s">
        <v>3</v>
      </c>
      <c r="C371" s="91" t="s">
        <v>20</v>
      </c>
      <c r="D371" s="91" t="s">
        <v>112</v>
      </c>
      <c r="E371" s="91" t="s">
        <v>39</v>
      </c>
      <c r="F371" s="55">
        <v>0</v>
      </c>
      <c r="G371" s="55">
        <v>609.45</v>
      </c>
      <c r="H371" s="55">
        <v>22.4</v>
      </c>
      <c r="I371" s="55">
        <v>0</v>
      </c>
      <c r="J371" s="55">
        <v>0</v>
      </c>
      <c r="K371" s="55">
        <v>0</v>
      </c>
      <c r="L371" s="55">
        <v>0</v>
      </c>
      <c r="M371" s="55">
        <v>631.85</v>
      </c>
      <c r="N371" s="19">
        <f t="shared" si="13"/>
        <v>0</v>
      </c>
    </row>
    <row r="372" spans="1:14" ht="12.75">
      <c r="A372" s="91" t="s">
        <v>107</v>
      </c>
      <c r="B372" s="91" t="s">
        <v>3</v>
      </c>
      <c r="C372" s="91" t="s">
        <v>20</v>
      </c>
      <c r="D372" s="91" t="s">
        <v>113</v>
      </c>
      <c r="E372" s="91" t="s">
        <v>38</v>
      </c>
      <c r="F372" s="55">
        <v>6</v>
      </c>
      <c r="G372" s="55">
        <v>451.2</v>
      </c>
      <c r="H372" s="55">
        <v>7.8</v>
      </c>
      <c r="I372" s="55">
        <v>0</v>
      </c>
      <c r="J372" s="55">
        <v>0</v>
      </c>
      <c r="K372" s="55">
        <v>0</v>
      </c>
      <c r="L372" s="55">
        <v>0</v>
      </c>
      <c r="M372" s="55">
        <v>465</v>
      </c>
      <c r="N372" s="19">
        <f t="shared" si="13"/>
        <v>0.012903225806451613</v>
      </c>
    </row>
    <row r="373" spans="1:14" ht="12.75">
      <c r="A373" s="91" t="s">
        <v>107</v>
      </c>
      <c r="B373" s="91" t="s">
        <v>8</v>
      </c>
      <c r="C373" s="91" t="s">
        <v>25</v>
      </c>
      <c r="D373" s="91" t="s">
        <v>114</v>
      </c>
      <c r="E373" s="91" t="s">
        <v>51</v>
      </c>
      <c r="F373" s="55">
        <v>4.5</v>
      </c>
      <c r="G373" s="55">
        <v>364.9</v>
      </c>
      <c r="H373" s="55">
        <v>43.5</v>
      </c>
      <c r="I373" s="55">
        <v>0</v>
      </c>
      <c r="J373" s="55">
        <v>0</v>
      </c>
      <c r="K373" s="55">
        <v>0</v>
      </c>
      <c r="L373" s="55">
        <v>0</v>
      </c>
      <c r="M373" s="55">
        <v>412.9</v>
      </c>
      <c r="N373" s="19">
        <f t="shared" si="13"/>
        <v>0.010898522644708163</v>
      </c>
    </row>
    <row r="374" spans="1:14" ht="12.75">
      <c r="A374" s="91" t="s">
        <v>107</v>
      </c>
      <c r="B374" s="91" t="s">
        <v>8</v>
      </c>
      <c r="C374" s="91" t="s">
        <v>25</v>
      </c>
      <c r="D374" s="91" t="s">
        <v>115</v>
      </c>
      <c r="E374" s="91" t="s">
        <v>45</v>
      </c>
      <c r="F374" s="55">
        <v>20.5</v>
      </c>
      <c r="G374" s="55">
        <v>267.35</v>
      </c>
      <c r="H374" s="55">
        <v>4.5</v>
      </c>
      <c r="I374" s="55">
        <v>6</v>
      </c>
      <c r="J374" s="55">
        <v>0</v>
      </c>
      <c r="K374" s="55">
        <v>6</v>
      </c>
      <c r="L374" s="55">
        <v>0</v>
      </c>
      <c r="M374" s="55">
        <v>304.35</v>
      </c>
      <c r="N374" s="19">
        <f t="shared" si="13"/>
        <v>0.06735666173813043</v>
      </c>
    </row>
    <row r="375" spans="1:14" ht="12.75">
      <c r="A375" s="91" t="s">
        <v>107</v>
      </c>
      <c r="B375" s="91" t="s">
        <v>8</v>
      </c>
      <c r="C375" s="91" t="s">
        <v>25</v>
      </c>
      <c r="D375" s="91" t="s">
        <v>116</v>
      </c>
      <c r="E375" s="91" t="s">
        <v>43</v>
      </c>
      <c r="F375" s="55">
        <v>7.2</v>
      </c>
      <c r="G375" s="55">
        <v>445.5</v>
      </c>
      <c r="H375" s="55">
        <v>13.5</v>
      </c>
      <c r="I375" s="55">
        <v>0</v>
      </c>
      <c r="J375" s="55">
        <v>0</v>
      </c>
      <c r="K375" s="55">
        <v>0</v>
      </c>
      <c r="L375" s="55">
        <v>0</v>
      </c>
      <c r="M375" s="55">
        <v>466.2</v>
      </c>
      <c r="N375" s="19">
        <f t="shared" si="13"/>
        <v>0.015444015444015444</v>
      </c>
    </row>
    <row r="376" spans="1:14" ht="12.75">
      <c r="A376" s="91" t="s">
        <v>107</v>
      </c>
      <c r="B376" s="91" t="s">
        <v>8</v>
      </c>
      <c r="C376" s="91" t="s">
        <v>25</v>
      </c>
      <c r="D376" s="91" t="s">
        <v>117</v>
      </c>
      <c r="E376" s="91" t="s">
        <v>50</v>
      </c>
      <c r="F376" s="55">
        <v>33</v>
      </c>
      <c r="G376" s="55">
        <v>327</v>
      </c>
      <c r="H376" s="55">
        <v>54</v>
      </c>
      <c r="I376" s="55">
        <v>0</v>
      </c>
      <c r="J376" s="55">
        <v>0</v>
      </c>
      <c r="K376" s="55">
        <v>0</v>
      </c>
      <c r="L376" s="55">
        <v>0</v>
      </c>
      <c r="M376" s="55">
        <v>414</v>
      </c>
      <c r="N376" s="19">
        <f t="shared" si="13"/>
        <v>0.07971014492753623</v>
      </c>
    </row>
    <row r="377" spans="1:14" ht="12.75">
      <c r="A377" s="91" t="s">
        <v>107</v>
      </c>
      <c r="B377" s="91" t="s">
        <v>8</v>
      </c>
      <c r="C377" s="91" t="s">
        <v>25</v>
      </c>
      <c r="D377" s="91" t="s">
        <v>118</v>
      </c>
      <c r="E377" s="91" t="s">
        <v>47</v>
      </c>
      <c r="F377" s="55">
        <v>40.75</v>
      </c>
      <c r="G377" s="55">
        <v>609.9</v>
      </c>
      <c r="H377" s="55">
        <v>18</v>
      </c>
      <c r="I377" s="55">
        <v>0</v>
      </c>
      <c r="J377" s="55">
        <v>0</v>
      </c>
      <c r="K377" s="55">
        <v>0</v>
      </c>
      <c r="L377" s="55">
        <v>0</v>
      </c>
      <c r="M377" s="55">
        <v>668.65</v>
      </c>
      <c r="N377" s="19">
        <f t="shared" si="13"/>
        <v>0.06094369251476857</v>
      </c>
    </row>
    <row r="378" spans="1:14" ht="12.75">
      <c r="A378" s="91" t="s">
        <v>107</v>
      </c>
      <c r="B378" s="91" t="s">
        <v>8</v>
      </c>
      <c r="C378" s="91" t="s">
        <v>25</v>
      </c>
      <c r="D378" s="91" t="s">
        <v>119</v>
      </c>
      <c r="E378" s="91" t="s">
        <v>42</v>
      </c>
      <c r="F378" s="55">
        <v>4.5</v>
      </c>
      <c r="G378" s="55">
        <v>63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67.5</v>
      </c>
      <c r="N378" s="19">
        <f t="shared" si="13"/>
        <v>0.06666666666666667</v>
      </c>
    </row>
    <row r="379" spans="1:14" ht="12.75">
      <c r="A379" s="91" t="s">
        <v>107</v>
      </c>
      <c r="B379" s="91" t="s">
        <v>8</v>
      </c>
      <c r="C379" s="91" t="s">
        <v>25</v>
      </c>
      <c r="D379" s="91" t="s">
        <v>120</v>
      </c>
      <c r="E379" s="91" t="s">
        <v>42</v>
      </c>
      <c r="F379" s="55">
        <v>2.4</v>
      </c>
      <c r="G379" s="55">
        <v>209.85</v>
      </c>
      <c r="H379" s="55">
        <v>4.5</v>
      </c>
      <c r="I379" s="55">
        <v>0</v>
      </c>
      <c r="J379" s="55">
        <v>0</v>
      </c>
      <c r="K379" s="55">
        <v>0</v>
      </c>
      <c r="L379" s="55">
        <v>0</v>
      </c>
      <c r="M379" s="55">
        <v>216.75</v>
      </c>
      <c r="N379" s="19">
        <f t="shared" si="13"/>
        <v>0.011072664359861591</v>
      </c>
    </row>
    <row r="380" spans="1:14" ht="12.75">
      <c r="A380" s="91" t="s">
        <v>107</v>
      </c>
      <c r="B380" s="91" t="s">
        <v>11</v>
      </c>
      <c r="C380" s="91" t="s">
        <v>28</v>
      </c>
      <c r="D380" s="91" t="s">
        <v>121</v>
      </c>
      <c r="E380" s="91" t="s">
        <v>55</v>
      </c>
      <c r="F380" s="55">
        <v>51.3</v>
      </c>
      <c r="G380" s="55">
        <v>207.65</v>
      </c>
      <c r="H380" s="55">
        <v>33.5</v>
      </c>
      <c r="I380" s="55">
        <v>0</v>
      </c>
      <c r="J380" s="55">
        <v>0</v>
      </c>
      <c r="K380" s="55">
        <v>0</v>
      </c>
      <c r="L380" s="55">
        <v>10.8</v>
      </c>
      <c r="M380" s="55">
        <v>311.25</v>
      </c>
      <c r="N380" s="19">
        <f t="shared" si="13"/>
        <v>0.16481927710843372</v>
      </c>
    </row>
    <row r="381" spans="1:14" ht="12.75">
      <c r="A381" s="91" t="s">
        <v>107</v>
      </c>
      <c r="B381" s="91" t="s">
        <v>11</v>
      </c>
      <c r="C381" s="91" t="s">
        <v>28</v>
      </c>
      <c r="D381" s="91" t="s">
        <v>122</v>
      </c>
      <c r="E381" s="91" t="s">
        <v>57</v>
      </c>
      <c r="F381" s="55">
        <v>71.55</v>
      </c>
      <c r="G381" s="55">
        <v>374.1</v>
      </c>
      <c r="H381" s="55">
        <v>22.5</v>
      </c>
      <c r="I381" s="55">
        <v>0</v>
      </c>
      <c r="J381" s="55">
        <v>0</v>
      </c>
      <c r="K381" s="55">
        <v>0</v>
      </c>
      <c r="L381" s="55">
        <v>0</v>
      </c>
      <c r="M381" s="55">
        <v>468.15</v>
      </c>
      <c r="N381" s="19">
        <f t="shared" si="13"/>
        <v>0.15283562960589556</v>
      </c>
    </row>
    <row r="382" spans="1:14" ht="12.75">
      <c r="A382" s="91" t="s">
        <v>107</v>
      </c>
      <c r="B382" s="91" t="s">
        <v>11</v>
      </c>
      <c r="C382" s="91" t="s">
        <v>28</v>
      </c>
      <c r="D382" s="91" t="s">
        <v>123</v>
      </c>
      <c r="E382" s="91" t="s">
        <v>58</v>
      </c>
      <c r="F382" s="55">
        <v>60.95</v>
      </c>
      <c r="G382" s="55">
        <v>279.05</v>
      </c>
      <c r="H382" s="55">
        <v>6.7</v>
      </c>
      <c r="I382" s="55">
        <v>0</v>
      </c>
      <c r="J382" s="55">
        <v>0</v>
      </c>
      <c r="K382" s="55">
        <v>4.5</v>
      </c>
      <c r="L382" s="55">
        <v>1.4</v>
      </c>
      <c r="M382" s="55">
        <v>356.1</v>
      </c>
      <c r="N382" s="19">
        <f t="shared" si="13"/>
        <v>0.17115978657680428</v>
      </c>
    </row>
    <row r="383" spans="1:14" ht="12.75">
      <c r="A383" s="91" t="s">
        <v>107</v>
      </c>
      <c r="B383" s="91" t="s">
        <v>11</v>
      </c>
      <c r="C383" s="91" t="s">
        <v>28</v>
      </c>
      <c r="D383" s="91" t="s">
        <v>124</v>
      </c>
      <c r="E383" s="91" t="s">
        <v>92</v>
      </c>
      <c r="F383" s="55">
        <v>46</v>
      </c>
      <c r="G383" s="55">
        <v>172.5</v>
      </c>
      <c r="H383" s="55">
        <v>6.5</v>
      </c>
      <c r="I383" s="55">
        <v>0</v>
      </c>
      <c r="J383" s="55">
        <v>0</v>
      </c>
      <c r="K383" s="55">
        <v>0</v>
      </c>
      <c r="L383" s="55">
        <v>0</v>
      </c>
      <c r="M383" s="55">
        <v>228</v>
      </c>
      <c r="N383" s="19">
        <f t="shared" si="13"/>
        <v>0.20175438596491227</v>
      </c>
    </row>
    <row r="384" spans="1:14" ht="12.75">
      <c r="A384" s="91" t="s">
        <v>107</v>
      </c>
      <c r="B384" s="91" t="s">
        <v>11</v>
      </c>
      <c r="C384" s="91" t="s">
        <v>28</v>
      </c>
      <c r="D384" s="91" t="s">
        <v>125</v>
      </c>
      <c r="E384" s="91" t="s">
        <v>56</v>
      </c>
      <c r="F384" s="55">
        <v>66.75</v>
      </c>
      <c r="G384" s="55">
        <v>235.05</v>
      </c>
      <c r="H384" s="55">
        <v>79.4</v>
      </c>
      <c r="I384" s="55">
        <v>24</v>
      </c>
      <c r="J384" s="55">
        <v>0</v>
      </c>
      <c r="K384" s="55">
        <v>27</v>
      </c>
      <c r="L384" s="55">
        <v>0</v>
      </c>
      <c r="M384" s="55">
        <v>433.2</v>
      </c>
      <c r="N384" s="19">
        <f t="shared" si="13"/>
        <v>0.15408587257617729</v>
      </c>
    </row>
    <row r="385" spans="1:14" ht="12.75">
      <c r="A385" s="91" t="s">
        <v>107</v>
      </c>
      <c r="B385" s="91" t="s">
        <v>2</v>
      </c>
      <c r="C385" s="91" t="s">
        <v>19</v>
      </c>
      <c r="D385" s="91" t="s">
        <v>126</v>
      </c>
      <c r="E385" s="91" t="s">
        <v>69</v>
      </c>
      <c r="F385" s="55">
        <v>363.2</v>
      </c>
      <c r="G385" s="55">
        <v>2165.45</v>
      </c>
      <c r="H385" s="55">
        <v>339.2</v>
      </c>
      <c r="I385" s="55">
        <v>0</v>
      </c>
      <c r="J385" s="55">
        <v>0</v>
      </c>
      <c r="K385" s="55">
        <v>0</v>
      </c>
      <c r="L385" s="55">
        <v>0</v>
      </c>
      <c r="M385" s="55">
        <v>2867.85</v>
      </c>
      <c r="N385" s="19">
        <f t="shared" si="13"/>
        <v>0.1266453963770769</v>
      </c>
    </row>
    <row r="386" spans="1:14" ht="12.75">
      <c r="A386" s="91" t="s">
        <v>107</v>
      </c>
      <c r="B386" s="91" t="s">
        <v>14</v>
      </c>
      <c r="C386" s="91" t="s">
        <v>31</v>
      </c>
      <c r="D386" s="91" t="s">
        <v>127</v>
      </c>
      <c r="E386" s="91" t="s">
        <v>63</v>
      </c>
      <c r="F386" s="55">
        <v>4.5</v>
      </c>
      <c r="G386" s="55">
        <v>1020.2</v>
      </c>
      <c r="H386" s="55">
        <v>141</v>
      </c>
      <c r="I386" s="55">
        <v>0</v>
      </c>
      <c r="J386" s="55">
        <v>0</v>
      </c>
      <c r="K386" s="55">
        <v>0</v>
      </c>
      <c r="L386" s="55">
        <v>4.6</v>
      </c>
      <c r="M386" s="55">
        <v>1170.3</v>
      </c>
      <c r="N386" s="19">
        <f t="shared" si="13"/>
        <v>0.0038451679056652143</v>
      </c>
    </row>
    <row r="387" spans="1:14" ht="12.75">
      <c r="A387" s="91" t="s">
        <v>107</v>
      </c>
      <c r="B387" s="91" t="s">
        <v>14</v>
      </c>
      <c r="C387" s="91" t="s">
        <v>31</v>
      </c>
      <c r="D387" s="91" t="s">
        <v>128</v>
      </c>
      <c r="E387" s="91" t="s">
        <v>95</v>
      </c>
      <c r="F387" s="55">
        <v>0</v>
      </c>
      <c r="G387" s="55">
        <v>120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120</v>
      </c>
      <c r="N387" s="19">
        <f aca="true" t="shared" si="15" ref="N387:N410">F387/M387</f>
        <v>0</v>
      </c>
    </row>
    <row r="388" spans="1:14" ht="12.75">
      <c r="A388" s="91" t="s">
        <v>107</v>
      </c>
      <c r="B388" s="91" t="s">
        <v>5</v>
      </c>
      <c r="C388" s="91" t="s">
        <v>22</v>
      </c>
      <c r="D388" s="91" t="s">
        <v>129</v>
      </c>
      <c r="E388" s="91" t="s">
        <v>44</v>
      </c>
      <c r="F388" s="55">
        <v>35.5</v>
      </c>
      <c r="G388" s="55">
        <v>501.65</v>
      </c>
      <c r="H388" s="55">
        <v>283.55</v>
      </c>
      <c r="I388" s="55">
        <v>0</v>
      </c>
      <c r="J388" s="55">
        <v>0</v>
      </c>
      <c r="K388" s="55">
        <v>0</v>
      </c>
      <c r="L388" s="55">
        <v>0</v>
      </c>
      <c r="M388" s="55">
        <v>820.7</v>
      </c>
      <c r="N388" s="19">
        <f t="shared" si="15"/>
        <v>0.04325575728037041</v>
      </c>
    </row>
    <row r="389" spans="1:14" ht="12.75">
      <c r="A389" s="91" t="s">
        <v>107</v>
      </c>
      <c r="B389" s="91" t="s">
        <v>5</v>
      </c>
      <c r="C389" s="91" t="s">
        <v>22</v>
      </c>
      <c r="D389" s="91" t="s">
        <v>130</v>
      </c>
      <c r="E389" s="91" t="s">
        <v>45</v>
      </c>
      <c r="F389" s="55">
        <v>32.85</v>
      </c>
      <c r="G389" s="55">
        <v>428.7</v>
      </c>
      <c r="H389" s="55">
        <v>29.9</v>
      </c>
      <c r="I389" s="55">
        <v>0</v>
      </c>
      <c r="J389" s="55">
        <v>0</v>
      </c>
      <c r="K389" s="55">
        <v>0</v>
      </c>
      <c r="L389" s="55">
        <v>0</v>
      </c>
      <c r="M389" s="55">
        <v>491.45</v>
      </c>
      <c r="N389" s="19">
        <f t="shared" si="15"/>
        <v>0.06684301556618172</v>
      </c>
    </row>
    <row r="390" spans="1:14" ht="12.75">
      <c r="A390" s="91" t="s">
        <v>107</v>
      </c>
      <c r="B390" s="91" t="s">
        <v>5</v>
      </c>
      <c r="C390" s="91" t="s">
        <v>22</v>
      </c>
      <c r="D390" s="91" t="s">
        <v>131</v>
      </c>
      <c r="E390" s="91" t="s">
        <v>46</v>
      </c>
      <c r="F390" s="55">
        <v>56.99</v>
      </c>
      <c r="G390" s="55">
        <v>707.58</v>
      </c>
      <c r="H390" s="55">
        <v>210</v>
      </c>
      <c r="I390" s="55">
        <v>0</v>
      </c>
      <c r="J390" s="55">
        <v>0</v>
      </c>
      <c r="K390" s="55">
        <v>0</v>
      </c>
      <c r="L390" s="55">
        <v>0</v>
      </c>
      <c r="M390" s="55">
        <v>974.57</v>
      </c>
      <c r="N390" s="19">
        <f t="shared" si="15"/>
        <v>0.05847707193941944</v>
      </c>
    </row>
    <row r="391" spans="1:14" ht="12.75">
      <c r="A391" s="91" t="s">
        <v>107</v>
      </c>
      <c r="B391" s="91" t="s">
        <v>5</v>
      </c>
      <c r="C391" s="91" t="s">
        <v>22</v>
      </c>
      <c r="D391" s="91" t="s">
        <v>132</v>
      </c>
      <c r="E391" s="91" t="s">
        <v>43</v>
      </c>
      <c r="F391" s="55">
        <v>43.95</v>
      </c>
      <c r="G391" s="55">
        <v>824.6</v>
      </c>
      <c r="H391" s="55">
        <v>34.2</v>
      </c>
      <c r="I391" s="55">
        <v>0</v>
      </c>
      <c r="J391" s="55">
        <v>0</v>
      </c>
      <c r="K391" s="55">
        <v>0</v>
      </c>
      <c r="L391" s="55">
        <v>0</v>
      </c>
      <c r="M391" s="55">
        <v>902.75</v>
      </c>
      <c r="N391" s="19">
        <f t="shared" si="15"/>
        <v>0.04868457490999723</v>
      </c>
    </row>
    <row r="392" spans="1:14" ht="12.75">
      <c r="A392" s="91" t="s">
        <v>107</v>
      </c>
      <c r="B392" s="91" t="s">
        <v>5</v>
      </c>
      <c r="C392" s="91" t="s">
        <v>22</v>
      </c>
      <c r="D392" s="91" t="s">
        <v>133</v>
      </c>
      <c r="E392" s="91" t="s">
        <v>47</v>
      </c>
      <c r="F392" s="55">
        <v>35.95</v>
      </c>
      <c r="G392" s="55">
        <v>930.55</v>
      </c>
      <c r="H392" s="55">
        <v>37.3</v>
      </c>
      <c r="I392" s="55">
        <v>0</v>
      </c>
      <c r="J392" s="55">
        <v>0</v>
      </c>
      <c r="K392" s="55">
        <v>0</v>
      </c>
      <c r="L392" s="55">
        <v>0</v>
      </c>
      <c r="M392" s="55">
        <v>1003.8</v>
      </c>
      <c r="N392" s="19">
        <f t="shared" si="15"/>
        <v>0.03581390715281929</v>
      </c>
    </row>
    <row r="393" spans="1:14" ht="12.75">
      <c r="A393" s="91" t="s">
        <v>107</v>
      </c>
      <c r="B393" s="91" t="s">
        <v>12</v>
      </c>
      <c r="C393" s="91" t="s">
        <v>29</v>
      </c>
      <c r="D393" s="91" t="s">
        <v>134</v>
      </c>
      <c r="E393" s="91" t="s">
        <v>94</v>
      </c>
      <c r="F393" s="55">
        <v>0</v>
      </c>
      <c r="G393" s="55">
        <v>226.5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226.5</v>
      </c>
      <c r="N393" s="19">
        <f t="shared" si="15"/>
        <v>0</v>
      </c>
    </row>
    <row r="394" spans="1:14" ht="12.75">
      <c r="A394" s="91" t="s">
        <v>107</v>
      </c>
      <c r="B394" s="91" t="s">
        <v>12</v>
      </c>
      <c r="C394" s="91" t="s">
        <v>29</v>
      </c>
      <c r="D394" s="91" t="s">
        <v>135</v>
      </c>
      <c r="E394" s="91" t="s">
        <v>50</v>
      </c>
      <c r="F394" s="55">
        <v>283.5</v>
      </c>
      <c r="G394" s="55">
        <v>1776</v>
      </c>
      <c r="H394" s="55">
        <v>237</v>
      </c>
      <c r="I394" s="55">
        <v>0</v>
      </c>
      <c r="J394" s="55">
        <v>0</v>
      </c>
      <c r="K394" s="55">
        <v>0</v>
      </c>
      <c r="L394" s="55">
        <v>0</v>
      </c>
      <c r="M394" s="55">
        <v>2307</v>
      </c>
      <c r="N394" s="19">
        <f t="shared" si="15"/>
        <v>0.12288686605981794</v>
      </c>
    </row>
    <row r="395" spans="1:14" ht="12.75">
      <c r="A395" s="91" t="s">
        <v>107</v>
      </c>
      <c r="B395" s="91" t="s">
        <v>10</v>
      </c>
      <c r="C395" s="91" t="s">
        <v>27</v>
      </c>
      <c r="D395" s="91" t="s">
        <v>136</v>
      </c>
      <c r="E395" s="91" t="s">
        <v>51</v>
      </c>
      <c r="F395" s="55">
        <v>121.7</v>
      </c>
      <c r="G395" s="55">
        <v>877.95</v>
      </c>
      <c r="H395" s="55">
        <v>235.6</v>
      </c>
      <c r="I395" s="55">
        <v>0</v>
      </c>
      <c r="J395" s="55">
        <v>0</v>
      </c>
      <c r="K395" s="55">
        <v>0</v>
      </c>
      <c r="L395" s="55">
        <v>0</v>
      </c>
      <c r="M395" s="55">
        <v>1235.25</v>
      </c>
      <c r="N395" s="19">
        <f t="shared" si="15"/>
        <v>0.09852256628212913</v>
      </c>
    </row>
    <row r="396" spans="1:14" ht="12.75">
      <c r="A396" s="91" t="s">
        <v>107</v>
      </c>
      <c r="B396" s="91" t="s">
        <v>10</v>
      </c>
      <c r="C396" s="91" t="s">
        <v>27</v>
      </c>
      <c r="D396" s="91" t="s">
        <v>137</v>
      </c>
      <c r="E396" s="91" t="s">
        <v>54</v>
      </c>
      <c r="F396" s="55">
        <v>0</v>
      </c>
      <c r="G396" s="55">
        <v>309.2</v>
      </c>
      <c r="H396" s="55">
        <v>18</v>
      </c>
      <c r="I396" s="55">
        <v>0</v>
      </c>
      <c r="J396" s="55">
        <v>0</v>
      </c>
      <c r="K396" s="55">
        <v>0</v>
      </c>
      <c r="L396" s="55">
        <v>0</v>
      </c>
      <c r="M396" s="55">
        <v>327.2</v>
      </c>
      <c r="N396" s="19">
        <f t="shared" si="15"/>
        <v>0</v>
      </c>
    </row>
    <row r="397" spans="1:14" ht="12.75">
      <c r="A397" s="91" t="s">
        <v>107</v>
      </c>
      <c r="B397" s="91" t="s">
        <v>9</v>
      </c>
      <c r="C397" s="91" t="s">
        <v>26</v>
      </c>
      <c r="D397" s="91" t="s">
        <v>138</v>
      </c>
      <c r="E397" s="91" t="s">
        <v>52</v>
      </c>
      <c r="F397" s="55">
        <v>175.72</v>
      </c>
      <c r="G397" s="55">
        <v>1651.28</v>
      </c>
      <c r="H397" s="55">
        <v>54</v>
      </c>
      <c r="I397" s="55">
        <v>0</v>
      </c>
      <c r="J397" s="55">
        <v>0</v>
      </c>
      <c r="K397" s="55">
        <v>0</v>
      </c>
      <c r="L397" s="55">
        <v>0</v>
      </c>
      <c r="M397" s="55">
        <v>1881</v>
      </c>
      <c r="N397" s="19">
        <f t="shared" si="15"/>
        <v>0.09341839447102605</v>
      </c>
    </row>
    <row r="398" spans="1:14" ht="12.75">
      <c r="A398" s="91" t="s">
        <v>107</v>
      </c>
      <c r="B398" s="91" t="s">
        <v>9</v>
      </c>
      <c r="C398" s="91" t="s">
        <v>26</v>
      </c>
      <c r="D398" s="91" t="s">
        <v>139</v>
      </c>
      <c r="E398" s="91" t="s">
        <v>53</v>
      </c>
      <c r="F398" s="55">
        <v>12.26</v>
      </c>
      <c r="G398" s="55">
        <v>525.26</v>
      </c>
      <c r="H398" s="55">
        <v>12</v>
      </c>
      <c r="I398" s="55">
        <v>0</v>
      </c>
      <c r="J398" s="55">
        <v>0</v>
      </c>
      <c r="K398" s="55">
        <v>0</v>
      </c>
      <c r="L398" s="55">
        <v>0</v>
      </c>
      <c r="M398" s="55">
        <v>552</v>
      </c>
      <c r="N398" s="19">
        <f t="shared" si="15"/>
        <v>0.022210144927536233</v>
      </c>
    </row>
    <row r="399" spans="1:14" ht="12.75">
      <c r="A399" s="91" t="s">
        <v>107</v>
      </c>
      <c r="B399" s="91" t="s">
        <v>9</v>
      </c>
      <c r="C399" s="91" t="s">
        <v>26</v>
      </c>
      <c r="D399" s="91" t="s">
        <v>140</v>
      </c>
      <c r="E399" s="91" t="s">
        <v>87</v>
      </c>
      <c r="F399" s="55">
        <v>0</v>
      </c>
      <c r="G399" s="55">
        <v>558</v>
      </c>
      <c r="H399" s="55">
        <v>18</v>
      </c>
      <c r="I399" s="55">
        <v>0</v>
      </c>
      <c r="J399" s="55">
        <v>0</v>
      </c>
      <c r="K399" s="55">
        <v>0</v>
      </c>
      <c r="L399" s="55">
        <v>0</v>
      </c>
      <c r="M399" s="55">
        <v>576</v>
      </c>
      <c r="N399" s="19">
        <f t="shared" si="15"/>
        <v>0</v>
      </c>
    </row>
    <row r="400" spans="1:14" ht="12.75">
      <c r="A400" s="91" t="s">
        <v>107</v>
      </c>
      <c r="B400" s="91" t="s">
        <v>6</v>
      </c>
      <c r="C400" s="91" t="s">
        <v>23</v>
      </c>
      <c r="D400" s="91" t="s">
        <v>141</v>
      </c>
      <c r="E400" s="91" t="s">
        <v>48</v>
      </c>
      <c r="F400" s="55">
        <v>12</v>
      </c>
      <c r="G400" s="55">
        <v>339</v>
      </c>
      <c r="H400" s="55">
        <v>4.5</v>
      </c>
      <c r="I400" s="55">
        <v>0</v>
      </c>
      <c r="J400" s="55">
        <v>0</v>
      </c>
      <c r="K400" s="55">
        <v>0</v>
      </c>
      <c r="L400" s="55">
        <v>0</v>
      </c>
      <c r="M400" s="55">
        <v>355.5</v>
      </c>
      <c r="N400" s="19">
        <f t="shared" si="15"/>
        <v>0.03375527426160337</v>
      </c>
    </row>
    <row r="401" spans="1:14" ht="12.75">
      <c r="A401" s="91" t="s">
        <v>107</v>
      </c>
      <c r="B401" s="91" t="s">
        <v>7</v>
      </c>
      <c r="C401" s="91" t="s">
        <v>24</v>
      </c>
      <c r="D401" s="91" t="s">
        <v>142</v>
      </c>
      <c r="E401" s="91" t="s">
        <v>49</v>
      </c>
      <c r="F401" s="55">
        <v>6</v>
      </c>
      <c r="G401" s="55">
        <v>446.3</v>
      </c>
      <c r="H401" s="55">
        <v>166.5</v>
      </c>
      <c r="I401" s="55">
        <v>0</v>
      </c>
      <c r="J401" s="55">
        <v>0</v>
      </c>
      <c r="K401" s="55">
        <v>0</v>
      </c>
      <c r="L401" s="55">
        <v>0</v>
      </c>
      <c r="M401" s="55">
        <v>618.8</v>
      </c>
      <c r="N401" s="19">
        <f t="shared" si="15"/>
        <v>0.009696186166774402</v>
      </c>
    </row>
    <row r="402" spans="1:14" ht="12.75">
      <c r="A402" s="91" t="s">
        <v>107</v>
      </c>
      <c r="B402" s="91" t="s">
        <v>4</v>
      </c>
      <c r="C402" s="91" t="s">
        <v>21</v>
      </c>
      <c r="D402" s="91" t="s">
        <v>143</v>
      </c>
      <c r="E402" s="91" t="s">
        <v>65</v>
      </c>
      <c r="F402" s="55">
        <v>53.22</v>
      </c>
      <c r="G402" s="55">
        <v>407.38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460.6</v>
      </c>
      <c r="N402" s="19">
        <f t="shared" si="15"/>
        <v>0.11554494138080763</v>
      </c>
    </row>
    <row r="403" spans="1:14" ht="12.75">
      <c r="A403" s="91" t="s">
        <v>107</v>
      </c>
      <c r="B403" s="91" t="s">
        <v>4</v>
      </c>
      <c r="C403" s="91" t="s">
        <v>21</v>
      </c>
      <c r="D403" s="91" t="s">
        <v>144</v>
      </c>
      <c r="E403" s="91" t="s">
        <v>64</v>
      </c>
      <c r="F403" s="55">
        <v>46.3</v>
      </c>
      <c r="G403" s="55">
        <v>370.5</v>
      </c>
      <c r="H403" s="55">
        <v>13.5</v>
      </c>
      <c r="I403" s="55">
        <v>0</v>
      </c>
      <c r="J403" s="55">
        <v>0</v>
      </c>
      <c r="K403" s="55">
        <v>0</v>
      </c>
      <c r="L403" s="55">
        <v>0</v>
      </c>
      <c r="M403" s="55">
        <v>430.3</v>
      </c>
      <c r="N403" s="19">
        <f t="shared" si="15"/>
        <v>0.10759934929119218</v>
      </c>
    </row>
    <row r="404" spans="1:14" ht="12.75">
      <c r="A404" s="91" t="s">
        <v>107</v>
      </c>
      <c r="B404" s="91" t="s">
        <v>4</v>
      </c>
      <c r="C404" s="91" t="s">
        <v>21</v>
      </c>
      <c r="D404" s="91" t="s">
        <v>145</v>
      </c>
      <c r="E404" s="91" t="s">
        <v>41</v>
      </c>
      <c r="F404" s="55">
        <v>84.35</v>
      </c>
      <c r="G404" s="55">
        <v>381.65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466</v>
      </c>
      <c r="N404" s="19">
        <f t="shared" si="15"/>
        <v>0.1810085836909871</v>
      </c>
    </row>
    <row r="405" spans="1:14" ht="12.75">
      <c r="A405" s="91" t="s">
        <v>107</v>
      </c>
      <c r="B405" s="91" t="s">
        <v>4</v>
      </c>
      <c r="C405" s="91" t="s">
        <v>21</v>
      </c>
      <c r="D405" s="91" t="s">
        <v>146</v>
      </c>
      <c r="E405" s="91" t="s">
        <v>40</v>
      </c>
      <c r="F405" s="55">
        <v>196.1</v>
      </c>
      <c r="G405" s="55">
        <v>1212.8</v>
      </c>
      <c r="H405" s="55">
        <v>246.5</v>
      </c>
      <c r="I405" s="55">
        <v>0</v>
      </c>
      <c r="J405" s="55">
        <v>0</v>
      </c>
      <c r="K405" s="55">
        <v>0</v>
      </c>
      <c r="L405" s="55">
        <v>0</v>
      </c>
      <c r="M405" s="55">
        <v>1655.4</v>
      </c>
      <c r="N405" s="19">
        <f t="shared" si="15"/>
        <v>0.1184607949740244</v>
      </c>
    </row>
    <row r="406" spans="1:14" ht="12.75">
      <c r="A406" s="91" t="s">
        <v>107</v>
      </c>
      <c r="B406" s="91" t="s">
        <v>4</v>
      </c>
      <c r="C406" s="91" t="s">
        <v>21</v>
      </c>
      <c r="D406" s="91" t="s">
        <v>147</v>
      </c>
      <c r="E406" s="91" t="s">
        <v>42</v>
      </c>
      <c r="F406" s="55">
        <v>38.55</v>
      </c>
      <c r="G406" s="55">
        <v>350.4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388.95</v>
      </c>
      <c r="N406" s="19">
        <f t="shared" si="15"/>
        <v>0.09911299652911684</v>
      </c>
    </row>
    <row r="407" spans="1:14" ht="12.75">
      <c r="A407" s="91" t="s">
        <v>107</v>
      </c>
      <c r="B407" s="91" t="s">
        <v>4</v>
      </c>
      <c r="C407" s="91" t="s">
        <v>21</v>
      </c>
      <c r="D407" s="91" t="s">
        <v>148</v>
      </c>
      <c r="E407" s="91" t="s">
        <v>42</v>
      </c>
      <c r="F407" s="55">
        <v>1.99</v>
      </c>
      <c r="G407" s="55">
        <v>111.08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113.07</v>
      </c>
      <c r="N407" s="19">
        <f t="shared" si="15"/>
        <v>0.017599716989475548</v>
      </c>
    </row>
    <row r="408" spans="1:14" ht="12.75">
      <c r="A408" s="91" t="s">
        <v>107</v>
      </c>
      <c r="B408" s="91" t="s">
        <v>16</v>
      </c>
      <c r="C408" s="91" t="s">
        <v>33</v>
      </c>
      <c r="D408" s="91" t="s">
        <v>149</v>
      </c>
      <c r="E408" s="91" t="s">
        <v>72</v>
      </c>
      <c r="F408" s="55">
        <v>45</v>
      </c>
      <c r="G408" s="55">
        <v>0</v>
      </c>
      <c r="H408" s="55">
        <v>0</v>
      </c>
      <c r="I408" s="55">
        <v>72</v>
      </c>
      <c r="J408" s="55">
        <v>18</v>
      </c>
      <c r="K408" s="55">
        <v>72</v>
      </c>
      <c r="L408" s="55">
        <v>0</v>
      </c>
      <c r="M408" s="55">
        <v>207</v>
      </c>
      <c r="N408" s="19">
        <f t="shared" si="15"/>
        <v>0.21739130434782608</v>
      </c>
    </row>
    <row r="409" spans="1:14" ht="12.75">
      <c r="A409" s="91" t="s">
        <v>107</v>
      </c>
      <c r="B409" s="91" t="s">
        <v>16</v>
      </c>
      <c r="C409" s="91" t="s">
        <v>33</v>
      </c>
      <c r="D409" s="91" t="s">
        <v>150</v>
      </c>
      <c r="E409" s="91" t="s">
        <v>70</v>
      </c>
      <c r="F409" s="55">
        <v>0</v>
      </c>
      <c r="G409" s="55">
        <v>130.5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130.5</v>
      </c>
      <c r="N409" s="19">
        <f t="shared" si="15"/>
        <v>0</v>
      </c>
    </row>
    <row r="410" spans="1:14" ht="12.75">
      <c r="A410" t="s">
        <v>84</v>
      </c>
      <c r="B410">
        <f>COUNTA(B367:B409)</f>
        <v>43</v>
      </c>
      <c r="F410">
        <f aca="true" t="shared" si="16" ref="F410:M410">SUM(F367:F409)</f>
        <v>2189.73</v>
      </c>
      <c r="G410">
        <f t="shared" si="16"/>
        <v>22777.590000000004</v>
      </c>
      <c r="H410">
        <f t="shared" si="16"/>
        <v>2601.55</v>
      </c>
      <c r="I410">
        <f t="shared" si="16"/>
        <v>102</v>
      </c>
      <c r="J410">
        <f t="shared" si="16"/>
        <v>18</v>
      </c>
      <c r="K410">
        <f t="shared" si="16"/>
        <v>109.5</v>
      </c>
      <c r="L410">
        <f t="shared" si="16"/>
        <v>16.8</v>
      </c>
      <c r="M410">
        <f t="shared" si="16"/>
        <v>27843.65</v>
      </c>
      <c r="N410" s="19">
        <f t="shared" si="15"/>
        <v>0.07864378413031337</v>
      </c>
    </row>
    <row r="412" spans="1:13" ht="12.75">
      <c r="A412" s="92" t="s">
        <v>81</v>
      </c>
      <c r="B412" s="92" t="s">
        <v>96</v>
      </c>
      <c r="C412" s="92" t="s">
        <v>97</v>
      </c>
      <c r="D412" s="92" t="s">
        <v>98</v>
      </c>
      <c r="E412" s="92" t="s">
        <v>99</v>
      </c>
      <c r="F412" s="92" t="s">
        <v>100</v>
      </c>
      <c r="G412" s="92" t="s">
        <v>101</v>
      </c>
      <c r="H412" s="92" t="s">
        <v>102</v>
      </c>
      <c r="I412" s="92" t="s">
        <v>103</v>
      </c>
      <c r="J412" s="92" t="s">
        <v>104</v>
      </c>
      <c r="K412" s="92" t="s">
        <v>105</v>
      </c>
      <c r="L412" s="92" t="s">
        <v>106</v>
      </c>
      <c r="M412" s="92" t="s">
        <v>84</v>
      </c>
    </row>
    <row r="413" spans="1:14" ht="12.75">
      <c r="A413" s="91" t="s">
        <v>175</v>
      </c>
      <c r="B413" s="91" t="s">
        <v>13</v>
      </c>
      <c r="C413" s="91" t="s">
        <v>30</v>
      </c>
      <c r="D413" s="91" t="s">
        <v>108</v>
      </c>
      <c r="E413" s="91" t="s">
        <v>61</v>
      </c>
      <c r="F413" s="55">
        <v>38.15</v>
      </c>
      <c r="G413" s="55">
        <v>495.9</v>
      </c>
      <c r="H413" s="55">
        <v>154.4</v>
      </c>
      <c r="I413" s="55">
        <v>0</v>
      </c>
      <c r="J413" s="55">
        <v>0</v>
      </c>
      <c r="K413" s="55">
        <v>0</v>
      </c>
      <c r="L413" s="55">
        <v>0</v>
      </c>
      <c r="M413" s="55">
        <v>688.45</v>
      </c>
      <c r="N413" s="19">
        <f>F413/M413</f>
        <v>0.05541433655312658</v>
      </c>
    </row>
    <row r="414" spans="1:14" ht="12.75">
      <c r="A414" s="91" t="s">
        <v>175</v>
      </c>
      <c r="B414" s="91" t="s">
        <v>13</v>
      </c>
      <c r="C414" s="91" t="s">
        <v>30</v>
      </c>
      <c r="D414" s="91" t="s">
        <v>109</v>
      </c>
      <c r="E414" s="91" t="s">
        <v>62</v>
      </c>
      <c r="F414" s="55">
        <v>25.6</v>
      </c>
      <c r="G414" s="55">
        <v>401.05</v>
      </c>
      <c r="H414" s="55">
        <v>12</v>
      </c>
      <c r="I414" s="55">
        <v>0</v>
      </c>
      <c r="J414" s="55">
        <v>0</v>
      </c>
      <c r="K414" s="55">
        <v>0</v>
      </c>
      <c r="L414" s="55">
        <v>0</v>
      </c>
      <c r="M414" s="55">
        <v>438.65</v>
      </c>
      <c r="N414" s="19">
        <f aca="true" t="shared" si="17" ref="N414:N457">F414/M414</f>
        <v>0.058360879972643345</v>
      </c>
    </row>
    <row r="415" spans="1:14" ht="12.75">
      <c r="A415" s="91" t="s">
        <v>175</v>
      </c>
      <c r="B415" s="91" t="s">
        <v>13</v>
      </c>
      <c r="C415" s="91" t="s">
        <v>30</v>
      </c>
      <c r="D415" s="91" t="s">
        <v>110</v>
      </c>
      <c r="E415" s="91" t="s">
        <v>59</v>
      </c>
      <c r="F415" s="55">
        <v>46.58</v>
      </c>
      <c r="G415" s="55">
        <v>637.33</v>
      </c>
      <c r="H415" s="55">
        <v>12</v>
      </c>
      <c r="I415" s="55">
        <v>0</v>
      </c>
      <c r="J415" s="55">
        <v>0</v>
      </c>
      <c r="K415" s="55">
        <v>0</v>
      </c>
      <c r="L415" s="55">
        <v>0</v>
      </c>
      <c r="M415" s="55">
        <v>695.91</v>
      </c>
      <c r="N415" s="19">
        <f t="shared" si="17"/>
        <v>0.06693394260752109</v>
      </c>
    </row>
    <row r="416" spans="1:14" ht="12.75">
      <c r="A416" s="91" t="s">
        <v>175</v>
      </c>
      <c r="B416" s="91" t="s">
        <v>13</v>
      </c>
      <c r="C416" s="91" t="s">
        <v>30</v>
      </c>
      <c r="D416" s="91" t="s">
        <v>111</v>
      </c>
      <c r="E416" s="91" t="s">
        <v>60</v>
      </c>
      <c r="F416" s="55">
        <v>9.35</v>
      </c>
      <c r="G416" s="55">
        <v>262.5</v>
      </c>
      <c r="H416" s="55">
        <v>6</v>
      </c>
      <c r="I416" s="55">
        <v>0</v>
      </c>
      <c r="J416" s="55">
        <v>0</v>
      </c>
      <c r="K416" s="55">
        <v>0</v>
      </c>
      <c r="L416" s="55">
        <v>0</v>
      </c>
      <c r="M416" s="55">
        <v>277.85</v>
      </c>
      <c r="N416" s="19">
        <f t="shared" si="17"/>
        <v>0.033651250674824544</v>
      </c>
    </row>
    <row r="417" spans="1:14" ht="12.75">
      <c r="A417" s="118" t="s">
        <v>175</v>
      </c>
      <c r="B417" s="118" t="s">
        <v>3</v>
      </c>
      <c r="C417" s="118" t="s">
        <v>20</v>
      </c>
      <c r="D417" s="118" t="s">
        <v>112</v>
      </c>
      <c r="E417" s="118" t="s">
        <v>39</v>
      </c>
      <c r="F417" s="119">
        <v>0</v>
      </c>
      <c r="G417" s="119">
        <v>579.65</v>
      </c>
      <c r="H417" s="119">
        <v>18.5</v>
      </c>
      <c r="I417" s="119">
        <v>0</v>
      </c>
      <c r="J417" s="119">
        <v>0</v>
      </c>
      <c r="K417" s="119">
        <v>0</v>
      </c>
      <c r="L417" s="119">
        <v>0</v>
      </c>
      <c r="M417" s="119">
        <v>598.15</v>
      </c>
      <c r="N417" s="19">
        <f t="shared" si="17"/>
        <v>0</v>
      </c>
    </row>
    <row r="418" spans="1:14" ht="12.75">
      <c r="A418" s="118" t="s">
        <v>175</v>
      </c>
      <c r="B418" s="118" t="s">
        <v>3</v>
      </c>
      <c r="C418" s="118" t="s">
        <v>20</v>
      </c>
      <c r="D418" s="118" t="s">
        <v>113</v>
      </c>
      <c r="E418" s="118" t="s">
        <v>38</v>
      </c>
      <c r="F418" s="119">
        <v>4.5</v>
      </c>
      <c r="G418" s="119">
        <v>406.3</v>
      </c>
      <c r="H418" s="119">
        <v>7.8</v>
      </c>
      <c r="I418" s="119">
        <v>0</v>
      </c>
      <c r="J418" s="119">
        <v>0</v>
      </c>
      <c r="K418" s="119">
        <v>0</v>
      </c>
      <c r="L418" s="119">
        <v>0</v>
      </c>
      <c r="M418" s="119">
        <v>418.6</v>
      </c>
      <c r="N418" s="19">
        <f t="shared" si="17"/>
        <v>0.01075011944577162</v>
      </c>
    </row>
    <row r="419" spans="1:14" ht="12.75">
      <c r="A419" s="118" t="s">
        <v>175</v>
      </c>
      <c r="B419" s="118" t="s">
        <v>8</v>
      </c>
      <c r="C419" s="118" t="s">
        <v>25</v>
      </c>
      <c r="D419" s="118" t="s">
        <v>114</v>
      </c>
      <c r="E419" s="118" t="s">
        <v>51</v>
      </c>
      <c r="F419" s="119">
        <v>0</v>
      </c>
      <c r="G419" s="119">
        <v>361.9</v>
      </c>
      <c r="H419" s="119">
        <v>45.5</v>
      </c>
      <c r="I419" s="119">
        <v>0</v>
      </c>
      <c r="J419" s="119">
        <v>0</v>
      </c>
      <c r="K419" s="119">
        <v>0</v>
      </c>
      <c r="L419" s="119">
        <v>0</v>
      </c>
      <c r="M419" s="119">
        <v>407.4</v>
      </c>
      <c r="N419" s="19">
        <f t="shared" si="17"/>
        <v>0</v>
      </c>
    </row>
    <row r="420" spans="1:14" ht="12.75">
      <c r="A420" s="118" t="s">
        <v>175</v>
      </c>
      <c r="B420" s="118" t="s">
        <v>8</v>
      </c>
      <c r="C420" s="118" t="s">
        <v>25</v>
      </c>
      <c r="D420" s="118" t="s">
        <v>115</v>
      </c>
      <c r="E420" s="118" t="s">
        <v>45</v>
      </c>
      <c r="F420" s="119">
        <v>23</v>
      </c>
      <c r="G420" s="119">
        <v>256.35</v>
      </c>
      <c r="H420" s="119">
        <v>4.5</v>
      </c>
      <c r="I420" s="119">
        <v>6</v>
      </c>
      <c r="J420" s="119">
        <v>0</v>
      </c>
      <c r="K420" s="119">
        <v>6</v>
      </c>
      <c r="L420" s="119">
        <v>0</v>
      </c>
      <c r="M420" s="119">
        <v>295.85</v>
      </c>
      <c r="N420" s="19">
        <f t="shared" si="17"/>
        <v>0.07774209903667398</v>
      </c>
    </row>
    <row r="421" spans="1:14" ht="12.75">
      <c r="A421" s="118" t="s">
        <v>175</v>
      </c>
      <c r="B421" s="118" t="s">
        <v>8</v>
      </c>
      <c r="C421" s="118" t="s">
        <v>25</v>
      </c>
      <c r="D421" s="118" t="s">
        <v>116</v>
      </c>
      <c r="E421" s="118" t="s">
        <v>43</v>
      </c>
      <c r="F421" s="119">
        <v>1.5</v>
      </c>
      <c r="G421" s="119">
        <v>452.7</v>
      </c>
      <c r="H421" s="119">
        <v>13.5</v>
      </c>
      <c r="I421" s="119">
        <v>0</v>
      </c>
      <c r="J421" s="119">
        <v>0</v>
      </c>
      <c r="K421" s="119">
        <v>0</v>
      </c>
      <c r="L421" s="119">
        <v>0</v>
      </c>
      <c r="M421" s="119">
        <v>467.7</v>
      </c>
      <c r="N421" s="19">
        <f t="shared" si="17"/>
        <v>0.003207184092366902</v>
      </c>
    </row>
    <row r="422" spans="1:14" ht="12.75">
      <c r="A422" s="118" t="s">
        <v>175</v>
      </c>
      <c r="B422" s="118" t="s">
        <v>8</v>
      </c>
      <c r="C422" s="118" t="s">
        <v>25</v>
      </c>
      <c r="D422" s="118" t="s">
        <v>117</v>
      </c>
      <c r="E422" s="118" t="s">
        <v>50</v>
      </c>
      <c r="F422" s="119">
        <v>24</v>
      </c>
      <c r="G422" s="119">
        <v>336</v>
      </c>
      <c r="H422" s="119">
        <v>49.5</v>
      </c>
      <c r="I422" s="119">
        <v>0</v>
      </c>
      <c r="J422" s="119">
        <v>0</v>
      </c>
      <c r="K422" s="119">
        <v>0</v>
      </c>
      <c r="L422" s="119">
        <v>0</v>
      </c>
      <c r="M422" s="119">
        <v>409.5</v>
      </c>
      <c r="N422" s="19">
        <f t="shared" si="17"/>
        <v>0.05860805860805861</v>
      </c>
    </row>
    <row r="423" spans="1:14" ht="12.75">
      <c r="A423" s="118" t="s">
        <v>175</v>
      </c>
      <c r="B423" s="118" t="s">
        <v>8</v>
      </c>
      <c r="C423" s="118" t="s">
        <v>25</v>
      </c>
      <c r="D423" s="118" t="s">
        <v>118</v>
      </c>
      <c r="E423" s="118" t="s">
        <v>47</v>
      </c>
      <c r="F423" s="119">
        <v>35</v>
      </c>
      <c r="G423" s="119">
        <v>587.5</v>
      </c>
      <c r="H423" s="119">
        <v>21</v>
      </c>
      <c r="I423" s="119">
        <v>0</v>
      </c>
      <c r="J423" s="119">
        <v>0</v>
      </c>
      <c r="K423" s="119">
        <v>0</v>
      </c>
      <c r="L423" s="119">
        <v>0</v>
      </c>
      <c r="M423" s="119">
        <v>643.5</v>
      </c>
      <c r="N423" s="19">
        <f t="shared" si="17"/>
        <v>0.05439005439005439</v>
      </c>
    </row>
    <row r="424" spans="1:14" ht="12.75">
      <c r="A424" s="118" t="s">
        <v>175</v>
      </c>
      <c r="B424" s="118" t="s">
        <v>8</v>
      </c>
      <c r="C424" s="118" t="s">
        <v>25</v>
      </c>
      <c r="D424" s="118" t="s">
        <v>120</v>
      </c>
      <c r="E424" s="118" t="s">
        <v>42</v>
      </c>
      <c r="F424" s="119">
        <v>9</v>
      </c>
      <c r="G424" s="119">
        <v>255</v>
      </c>
      <c r="H424" s="119">
        <v>4.5</v>
      </c>
      <c r="I424" s="119">
        <v>0</v>
      </c>
      <c r="J424" s="119">
        <v>0</v>
      </c>
      <c r="K424" s="119">
        <v>0</v>
      </c>
      <c r="L424" s="119">
        <v>0</v>
      </c>
      <c r="M424" s="119">
        <v>268.5</v>
      </c>
      <c r="N424" s="19">
        <f t="shared" si="17"/>
        <v>0.0335195530726257</v>
      </c>
    </row>
    <row r="425" spans="1:14" ht="12.75">
      <c r="A425" s="118" t="s">
        <v>175</v>
      </c>
      <c r="B425" s="118" t="s">
        <v>8</v>
      </c>
      <c r="C425" s="118" t="s">
        <v>25</v>
      </c>
      <c r="D425" s="118" t="s">
        <v>119</v>
      </c>
      <c r="E425" s="118" t="s">
        <v>42</v>
      </c>
      <c r="F425" s="119">
        <v>0</v>
      </c>
      <c r="G425" s="119">
        <v>6</v>
      </c>
      <c r="H425" s="119">
        <v>0</v>
      </c>
      <c r="I425" s="119">
        <v>0</v>
      </c>
      <c r="J425" s="119">
        <v>0</v>
      </c>
      <c r="K425" s="119">
        <v>0</v>
      </c>
      <c r="L425" s="119">
        <v>0</v>
      </c>
      <c r="M425" s="119">
        <v>6</v>
      </c>
      <c r="N425" s="19">
        <f t="shared" si="17"/>
        <v>0</v>
      </c>
    </row>
    <row r="426" spans="1:14" ht="12.75">
      <c r="A426" s="118" t="s">
        <v>175</v>
      </c>
      <c r="B426" t="s">
        <v>11</v>
      </c>
      <c r="C426" t="s">
        <v>28</v>
      </c>
      <c r="D426">
        <v>139</v>
      </c>
      <c r="E426" t="s">
        <v>55</v>
      </c>
      <c r="F426">
        <v>48.4</v>
      </c>
      <c r="G426">
        <v>252.4</v>
      </c>
      <c r="H426">
        <v>33.5</v>
      </c>
      <c r="I426">
        <v>0</v>
      </c>
      <c r="J426">
        <v>0</v>
      </c>
      <c r="K426">
        <v>0</v>
      </c>
      <c r="L426">
        <v>1.2</v>
      </c>
      <c r="M426">
        <v>335.5</v>
      </c>
      <c r="N426" s="19">
        <f t="shared" si="17"/>
        <v>0.1442622950819672</v>
      </c>
    </row>
    <row r="427" spans="1:14" ht="12.75">
      <c r="A427" s="118" t="s">
        <v>175</v>
      </c>
      <c r="B427" t="s">
        <v>11</v>
      </c>
      <c r="C427" t="s">
        <v>28</v>
      </c>
      <c r="D427">
        <v>141</v>
      </c>
      <c r="E427" t="s">
        <v>57</v>
      </c>
      <c r="F427">
        <v>52.2</v>
      </c>
      <c r="G427">
        <v>398.6</v>
      </c>
      <c r="H427">
        <v>27</v>
      </c>
      <c r="I427">
        <v>0</v>
      </c>
      <c r="J427">
        <v>0</v>
      </c>
      <c r="K427">
        <v>0</v>
      </c>
      <c r="L427">
        <v>0</v>
      </c>
      <c r="M427">
        <v>477.8</v>
      </c>
      <c r="N427" s="19">
        <f t="shared" si="17"/>
        <v>0.10925073252406865</v>
      </c>
    </row>
    <row r="428" spans="1:14" ht="12.75">
      <c r="A428" s="118" t="s">
        <v>175</v>
      </c>
      <c r="B428" t="s">
        <v>11</v>
      </c>
      <c r="C428" t="s">
        <v>28</v>
      </c>
      <c r="D428">
        <v>152</v>
      </c>
      <c r="E428" t="s">
        <v>58</v>
      </c>
      <c r="F428">
        <v>47.65</v>
      </c>
      <c r="G428">
        <v>305.05</v>
      </c>
      <c r="H428">
        <v>11.1</v>
      </c>
      <c r="I428">
        <v>0</v>
      </c>
      <c r="J428">
        <v>0</v>
      </c>
      <c r="K428">
        <v>4.5</v>
      </c>
      <c r="L428">
        <v>0</v>
      </c>
      <c r="M428">
        <v>368.3</v>
      </c>
      <c r="N428" s="19">
        <f t="shared" si="17"/>
        <v>0.12937822427368992</v>
      </c>
    </row>
    <row r="429" spans="1:14" ht="12.75">
      <c r="A429" s="118" t="s">
        <v>175</v>
      </c>
      <c r="B429" t="s">
        <v>11</v>
      </c>
      <c r="C429" t="s">
        <v>28</v>
      </c>
      <c r="D429">
        <v>186</v>
      </c>
      <c r="E429" t="s">
        <v>92</v>
      </c>
      <c r="F429">
        <v>32</v>
      </c>
      <c r="G429">
        <v>237.5</v>
      </c>
      <c r="H429">
        <v>6.5</v>
      </c>
      <c r="I429">
        <v>0</v>
      </c>
      <c r="J429">
        <v>0</v>
      </c>
      <c r="K429">
        <v>0</v>
      </c>
      <c r="L429">
        <v>0</v>
      </c>
      <c r="M429">
        <v>276</v>
      </c>
      <c r="N429" s="19">
        <f t="shared" si="17"/>
        <v>0.11594202898550725</v>
      </c>
    </row>
    <row r="430" spans="1:14" ht="12.75">
      <c r="A430" s="118" t="s">
        <v>175</v>
      </c>
      <c r="B430" t="s">
        <v>11</v>
      </c>
      <c r="C430" t="s">
        <v>28</v>
      </c>
      <c r="D430">
        <v>140</v>
      </c>
      <c r="E430" t="s">
        <v>56</v>
      </c>
      <c r="F430">
        <v>68.1</v>
      </c>
      <c r="G430">
        <v>281.6</v>
      </c>
      <c r="H430">
        <v>88.4</v>
      </c>
      <c r="I430">
        <v>27</v>
      </c>
      <c r="J430">
        <v>0</v>
      </c>
      <c r="K430">
        <v>33</v>
      </c>
      <c r="L430">
        <v>0</v>
      </c>
      <c r="M430">
        <v>498.1</v>
      </c>
      <c r="N430" s="19">
        <f t="shared" si="17"/>
        <v>0.13671953423007427</v>
      </c>
    </row>
    <row r="431" spans="1:14" ht="12.75">
      <c r="A431" s="118" t="s">
        <v>175</v>
      </c>
      <c r="B431" t="s">
        <v>2</v>
      </c>
      <c r="C431" t="s">
        <v>19</v>
      </c>
      <c r="D431">
        <v>178</v>
      </c>
      <c r="E431" t="s">
        <v>69</v>
      </c>
      <c r="F431">
        <v>353.7</v>
      </c>
      <c r="G431">
        <v>1742.65</v>
      </c>
      <c r="H431">
        <v>326.2</v>
      </c>
      <c r="I431">
        <v>0</v>
      </c>
      <c r="J431">
        <v>0</v>
      </c>
      <c r="K431">
        <v>0</v>
      </c>
      <c r="L431">
        <v>0</v>
      </c>
      <c r="M431">
        <v>2422.55</v>
      </c>
      <c r="N431" s="19">
        <f t="shared" si="17"/>
        <v>0.14600317846896863</v>
      </c>
    </row>
    <row r="432" spans="1:14" ht="12.75">
      <c r="A432" s="118" t="s">
        <v>175</v>
      </c>
      <c r="B432" t="s">
        <v>14</v>
      </c>
      <c r="C432" t="s">
        <v>31</v>
      </c>
      <c r="D432">
        <v>190</v>
      </c>
      <c r="E432" t="s">
        <v>63</v>
      </c>
      <c r="F432">
        <v>0</v>
      </c>
      <c r="G432">
        <v>1033.5</v>
      </c>
      <c r="H432">
        <v>141</v>
      </c>
      <c r="I432">
        <v>0</v>
      </c>
      <c r="J432">
        <v>0</v>
      </c>
      <c r="K432">
        <v>0</v>
      </c>
      <c r="L432">
        <v>0</v>
      </c>
      <c r="M432">
        <v>1174.5</v>
      </c>
      <c r="N432" s="19">
        <f t="shared" si="17"/>
        <v>0</v>
      </c>
    </row>
    <row r="433" spans="1:14" ht="12.75">
      <c r="A433" s="118" t="s">
        <v>175</v>
      </c>
      <c r="B433" t="s">
        <v>14</v>
      </c>
      <c r="C433" t="s">
        <v>31</v>
      </c>
      <c r="D433">
        <v>194</v>
      </c>
      <c r="E433" t="s">
        <v>95</v>
      </c>
      <c r="F433">
        <v>0</v>
      </c>
      <c r="G433">
        <v>237.6</v>
      </c>
      <c r="H433">
        <v>2.4</v>
      </c>
      <c r="I433">
        <v>0</v>
      </c>
      <c r="J433">
        <v>0</v>
      </c>
      <c r="K433">
        <v>0</v>
      </c>
      <c r="L433">
        <v>0</v>
      </c>
      <c r="M433">
        <v>240</v>
      </c>
      <c r="N433" s="19">
        <f t="shared" si="17"/>
        <v>0</v>
      </c>
    </row>
    <row r="434" spans="1:14" ht="12.75">
      <c r="A434" s="118" t="s">
        <v>175</v>
      </c>
      <c r="B434" t="s">
        <v>5</v>
      </c>
      <c r="C434" t="s">
        <v>22</v>
      </c>
      <c r="D434">
        <v>160</v>
      </c>
      <c r="E434" t="s">
        <v>44</v>
      </c>
      <c r="F434">
        <v>27.1</v>
      </c>
      <c r="G434">
        <v>516.05</v>
      </c>
      <c r="H434">
        <v>279.55</v>
      </c>
      <c r="I434">
        <v>0</v>
      </c>
      <c r="J434">
        <v>0</v>
      </c>
      <c r="K434">
        <v>0</v>
      </c>
      <c r="L434">
        <v>0</v>
      </c>
      <c r="M434">
        <v>822.7</v>
      </c>
      <c r="N434" s="19">
        <f t="shared" si="17"/>
        <v>0.03294031846359548</v>
      </c>
    </row>
    <row r="435" spans="1:14" ht="12.75">
      <c r="A435" s="118" t="s">
        <v>175</v>
      </c>
      <c r="B435" t="s">
        <v>5</v>
      </c>
      <c r="C435" t="s">
        <v>22</v>
      </c>
      <c r="D435">
        <v>161</v>
      </c>
      <c r="E435" t="s">
        <v>45</v>
      </c>
      <c r="F435">
        <v>37.35</v>
      </c>
      <c r="G435">
        <v>424.2</v>
      </c>
      <c r="H435">
        <v>28.65</v>
      </c>
      <c r="I435">
        <v>0</v>
      </c>
      <c r="J435">
        <v>0</v>
      </c>
      <c r="K435">
        <v>0</v>
      </c>
      <c r="L435">
        <v>0</v>
      </c>
      <c r="M435">
        <v>490.2</v>
      </c>
      <c r="N435" s="19">
        <f t="shared" si="17"/>
        <v>0.07619339045287638</v>
      </c>
    </row>
    <row r="436" spans="1:14" ht="12.75">
      <c r="A436" s="118" t="s">
        <v>175</v>
      </c>
      <c r="B436" t="s">
        <v>5</v>
      </c>
      <c r="C436" t="s">
        <v>22</v>
      </c>
      <c r="D436">
        <v>163</v>
      </c>
      <c r="E436" t="s">
        <v>46</v>
      </c>
      <c r="F436">
        <v>43.74</v>
      </c>
      <c r="G436">
        <v>718.43</v>
      </c>
      <c r="H436">
        <v>210.4</v>
      </c>
      <c r="I436">
        <v>0</v>
      </c>
      <c r="J436">
        <v>0</v>
      </c>
      <c r="K436">
        <v>0</v>
      </c>
      <c r="L436">
        <v>0</v>
      </c>
      <c r="M436">
        <v>972.57</v>
      </c>
      <c r="N436" s="19">
        <f t="shared" si="17"/>
        <v>0.04497362657700731</v>
      </c>
    </row>
    <row r="437" spans="1:14" ht="12.75">
      <c r="A437" s="118" t="s">
        <v>175</v>
      </c>
      <c r="B437" t="s">
        <v>5</v>
      </c>
      <c r="C437" t="s">
        <v>22</v>
      </c>
      <c r="D437">
        <v>142</v>
      </c>
      <c r="E437" t="s">
        <v>43</v>
      </c>
      <c r="F437">
        <v>48.45</v>
      </c>
      <c r="G437">
        <v>807.6</v>
      </c>
      <c r="H437">
        <v>31.2</v>
      </c>
      <c r="I437">
        <v>0</v>
      </c>
      <c r="J437">
        <v>0</v>
      </c>
      <c r="K437">
        <v>0</v>
      </c>
      <c r="L437">
        <v>0</v>
      </c>
      <c r="M437">
        <v>887.25</v>
      </c>
      <c r="N437" s="19">
        <f t="shared" si="17"/>
        <v>0.05460693153000846</v>
      </c>
    </row>
    <row r="438" spans="1:14" ht="12.75">
      <c r="A438" s="118" t="s">
        <v>175</v>
      </c>
      <c r="B438" t="s">
        <v>5</v>
      </c>
      <c r="C438" t="s">
        <v>22</v>
      </c>
      <c r="D438">
        <v>169</v>
      </c>
      <c r="E438" t="s">
        <v>47</v>
      </c>
      <c r="F438">
        <v>36.7</v>
      </c>
      <c r="G438">
        <v>907.7</v>
      </c>
      <c r="H438">
        <v>37.3</v>
      </c>
      <c r="I438">
        <v>0</v>
      </c>
      <c r="J438">
        <v>0</v>
      </c>
      <c r="K438">
        <v>0</v>
      </c>
      <c r="L438">
        <v>0</v>
      </c>
      <c r="M438">
        <v>981.7</v>
      </c>
      <c r="N438" s="19">
        <f t="shared" si="17"/>
        <v>0.037384129571152086</v>
      </c>
    </row>
    <row r="439" spans="1:14" ht="12.75">
      <c r="A439" s="118" t="s">
        <v>175</v>
      </c>
      <c r="B439" t="s">
        <v>12</v>
      </c>
      <c r="C439" t="s">
        <v>29</v>
      </c>
      <c r="D439">
        <v>189</v>
      </c>
      <c r="E439" t="s">
        <v>94</v>
      </c>
      <c r="F439">
        <v>0</v>
      </c>
      <c r="G439">
        <v>319.5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319.5</v>
      </c>
      <c r="N439" s="19">
        <f t="shared" si="17"/>
        <v>0</v>
      </c>
    </row>
    <row r="440" spans="1:14" ht="12.75">
      <c r="A440" s="118" t="s">
        <v>175</v>
      </c>
      <c r="B440" t="s">
        <v>12</v>
      </c>
      <c r="C440" t="s">
        <v>29</v>
      </c>
      <c r="D440">
        <v>156</v>
      </c>
      <c r="E440" t="s">
        <v>50</v>
      </c>
      <c r="F440">
        <v>277.93</v>
      </c>
      <c r="G440">
        <v>1790.91</v>
      </c>
      <c r="H440">
        <v>252</v>
      </c>
      <c r="I440">
        <v>0</v>
      </c>
      <c r="J440">
        <v>0</v>
      </c>
      <c r="K440">
        <v>0</v>
      </c>
      <c r="L440">
        <v>2.66</v>
      </c>
      <c r="M440">
        <v>2329.5</v>
      </c>
      <c r="N440" s="19">
        <f t="shared" si="17"/>
        <v>0.11930886456321099</v>
      </c>
    </row>
    <row r="441" spans="1:14" ht="12.75">
      <c r="A441" s="118" t="s">
        <v>175</v>
      </c>
      <c r="B441" t="s">
        <v>10</v>
      </c>
      <c r="C441" t="s">
        <v>27</v>
      </c>
      <c r="D441">
        <v>158</v>
      </c>
      <c r="E441" t="s">
        <v>51</v>
      </c>
      <c r="F441">
        <v>122.1</v>
      </c>
      <c r="G441">
        <v>847.4</v>
      </c>
      <c r="H441">
        <v>228.9</v>
      </c>
      <c r="I441">
        <v>0</v>
      </c>
      <c r="J441">
        <v>0</v>
      </c>
      <c r="K441">
        <v>0</v>
      </c>
      <c r="L441">
        <v>0</v>
      </c>
      <c r="M441">
        <v>1198.4</v>
      </c>
      <c r="N441" s="19">
        <f t="shared" si="17"/>
        <v>0.10188584779706274</v>
      </c>
    </row>
    <row r="442" spans="1:14" ht="12.75">
      <c r="A442" s="118" t="s">
        <v>175</v>
      </c>
      <c r="B442" t="s">
        <v>10</v>
      </c>
      <c r="C442" t="s">
        <v>27</v>
      </c>
      <c r="D442">
        <v>146</v>
      </c>
      <c r="E442" t="s">
        <v>54</v>
      </c>
      <c r="F442">
        <v>16.8</v>
      </c>
      <c r="G442">
        <v>283</v>
      </c>
      <c r="H442">
        <v>18</v>
      </c>
      <c r="I442">
        <v>0</v>
      </c>
      <c r="J442">
        <v>0</v>
      </c>
      <c r="K442">
        <v>0</v>
      </c>
      <c r="L442">
        <v>0</v>
      </c>
      <c r="M442">
        <v>317.8</v>
      </c>
      <c r="N442" s="19">
        <f t="shared" si="17"/>
        <v>0.05286343612334802</v>
      </c>
    </row>
    <row r="443" spans="1:14" ht="12.75">
      <c r="A443" s="118" t="s">
        <v>175</v>
      </c>
      <c r="B443" t="s">
        <v>9</v>
      </c>
      <c r="C443" t="s">
        <v>26</v>
      </c>
      <c r="D443">
        <v>144</v>
      </c>
      <c r="E443" t="s">
        <v>52</v>
      </c>
      <c r="F443">
        <v>176.36</v>
      </c>
      <c r="G443">
        <v>1655.14</v>
      </c>
      <c r="H443">
        <v>54</v>
      </c>
      <c r="I443">
        <v>0</v>
      </c>
      <c r="J443">
        <v>0</v>
      </c>
      <c r="K443">
        <v>0</v>
      </c>
      <c r="L443">
        <v>0</v>
      </c>
      <c r="M443">
        <v>1885.5</v>
      </c>
      <c r="N443" s="19">
        <f t="shared" si="17"/>
        <v>0.09353487138690003</v>
      </c>
    </row>
    <row r="444" spans="1:14" ht="12.75">
      <c r="A444" s="118" t="s">
        <v>175</v>
      </c>
      <c r="B444" t="s">
        <v>9</v>
      </c>
      <c r="C444" t="s">
        <v>26</v>
      </c>
      <c r="D444">
        <v>145</v>
      </c>
      <c r="E444" t="s">
        <v>53</v>
      </c>
      <c r="F444">
        <v>6.75</v>
      </c>
      <c r="G444">
        <v>533.25</v>
      </c>
      <c r="H444">
        <v>12</v>
      </c>
      <c r="I444">
        <v>0</v>
      </c>
      <c r="J444">
        <v>0</v>
      </c>
      <c r="K444">
        <v>0</v>
      </c>
      <c r="L444">
        <v>0</v>
      </c>
      <c r="M444">
        <v>552</v>
      </c>
      <c r="N444" s="19">
        <f t="shared" si="17"/>
        <v>0.012228260869565218</v>
      </c>
    </row>
    <row r="445" spans="1:14" ht="12.75">
      <c r="A445" s="118" t="s">
        <v>175</v>
      </c>
      <c r="B445" t="s">
        <v>9</v>
      </c>
      <c r="C445" t="s">
        <v>26</v>
      </c>
      <c r="D445">
        <v>185</v>
      </c>
      <c r="E445" t="s">
        <v>87</v>
      </c>
      <c r="F445">
        <v>0</v>
      </c>
      <c r="G445">
        <v>564</v>
      </c>
      <c r="H445">
        <v>12</v>
      </c>
      <c r="I445">
        <v>0</v>
      </c>
      <c r="J445">
        <v>0</v>
      </c>
      <c r="K445">
        <v>0</v>
      </c>
      <c r="L445">
        <v>0</v>
      </c>
      <c r="M445">
        <v>576</v>
      </c>
      <c r="N445" s="19">
        <f t="shared" si="17"/>
        <v>0</v>
      </c>
    </row>
    <row r="446" spans="1:14" ht="12.75">
      <c r="A446" s="118" t="s">
        <v>175</v>
      </c>
      <c r="B446" t="s">
        <v>6</v>
      </c>
      <c r="C446" t="s">
        <v>23</v>
      </c>
      <c r="D446">
        <v>153</v>
      </c>
      <c r="E446" t="s">
        <v>48</v>
      </c>
      <c r="F446">
        <v>19.12</v>
      </c>
      <c r="G446">
        <v>331.13</v>
      </c>
      <c r="H446">
        <v>4.5</v>
      </c>
      <c r="I446">
        <v>0</v>
      </c>
      <c r="J446">
        <v>0</v>
      </c>
      <c r="K446">
        <v>0</v>
      </c>
      <c r="L446">
        <v>0</v>
      </c>
      <c r="M446">
        <v>356.25</v>
      </c>
      <c r="N446" s="19">
        <f t="shared" si="17"/>
        <v>0.05367017543859649</v>
      </c>
    </row>
    <row r="447" spans="1:14" ht="12.75">
      <c r="A447" s="118" t="s">
        <v>175</v>
      </c>
      <c r="B447" t="s">
        <v>7</v>
      </c>
      <c r="C447" t="s">
        <v>24</v>
      </c>
      <c r="D447">
        <v>138</v>
      </c>
      <c r="E447" t="s">
        <v>49</v>
      </c>
      <c r="F447">
        <v>21</v>
      </c>
      <c r="G447">
        <v>498.8</v>
      </c>
      <c r="H447">
        <v>40.5</v>
      </c>
      <c r="I447">
        <v>0</v>
      </c>
      <c r="J447">
        <v>0</v>
      </c>
      <c r="K447">
        <v>0</v>
      </c>
      <c r="L447">
        <v>0</v>
      </c>
      <c r="M447">
        <v>560.3</v>
      </c>
      <c r="N447" s="19">
        <f t="shared" si="17"/>
        <v>0.037479921470640734</v>
      </c>
    </row>
    <row r="448" spans="1:14" ht="12.75">
      <c r="A448" s="118" t="s">
        <v>175</v>
      </c>
      <c r="B448" s="118" t="s">
        <v>4</v>
      </c>
      <c r="C448" s="118" t="s">
        <v>21</v>
      </c>
      <c r="D448" s="118" t="s">
        <v>143</v>
      </c>
      <c r="E448" s="118" t="s">
        <v>65</v>
      </c>
      <c r="F448" s="119">
        <v>28.52</v>
      </c>
      <c r="G448" s="119">
        <v>432.08</v>
      </c>
      <c r="H448" s="119">
        <v>0</v>
      </c>
      <c r="I448" s="119">
        <v>0</v>
      </c>
      <c r="J448" s="119">
        <v>0</v>
      </c>
      <c r="K448" s="119">
        <v>0</v>
      </c>
      <c r="L448" s="119">
        <v>0</v>
      </c>
      <c r="M448" s="119">
        <v>460.6</v>
      </c>
      <c r="N448" s="19">
        <f t="shared" si="17"/>
        <v>0.061919235779418144</v>
      </c>
    </row>
    <row r="449" spans="1:14" ht="12.75">
      <c r="A449" s="118" t="s">
        <v>175</v>
      </c>
      <c r="B449" s="118" t="s">
        <v>4</v>
      </c>
      <c r="C449" s="118" t="s">
        <v>21</v>
      </c>
      <c r="D449" s="118" t="s">
        <v>176</v>
      </c>
      <c r="E449" s="118" t="s">
        <v>177</v>
      </c>
      <c r="F449" s="119">
        <v>0</v>
      </c>
      <c r="G449" s="119">
        <v>60</v>
      </c>
      <c r="H449" s="119">
        <v>0</v>
      </c>
      <c r="I449" s="119">
        <v>0</v>
      </c>
      <c r="J449" s="119">
        <v>0</v>
      </c>
      <c r="K449" s="119">
        <v>0</v>
      </c>
      <c r="L449" s="119">
        <v>0</v>
      </c>
      <c r="M449" s="119">
        <v>60</v>
      </c>
      <c r="N449" s="19">
        <f t="shared" si="17"/>
        <v>0</v>
      </c>
    </row>
    <row r="450" spans="1:14" ht="12.75">
      <c r="A450" s="118" t="s">
        <v>175</v>
      </c>
      <c r="B450" s="118" t="s">
        <v>4</v>
      </c>
      <c r="C450" s="118" t="s">
        <v>21</v>
      </c>
      <c r="D450" s="118" t="s">
        <v>144</v>
      </c>
      <c r="E450" s="118" t="s">
        <v>64</v>
      </c>
      <c r="F450" s="119">
        <v>50.6</v>
      </c>
      <c r="G450" s="119">
        <v>374.7</v>
      </c>
      <c r="H450" s="119">
        <v>13.5</v>
      </c>
      <c r="I450" s="119">
        <v>0</v>
      </c>
      <c r="J450" s="119">
        <v>0</v>
      </c>
      <c r="K450" s="119">
        <v>0</v>
      </c>
      <c r="L450" s="119">
        <v>0</v>
      </c>
      <c r="M450" s="119">
        <v>439.7</v>
      </c>
      <c r="N450" s="19">
        <f t="shared" si="17"/>
        <v>0.11507846258812827</v>
      </c>
    </row>
    <row r="451" spans="1:14" ht="12.75">
      <c r="A451" s="118" t="s">
        <v>175</v>
      </c>
      <c r="B451" s="118" t="s">
        <v>4</v>
      </c>
      <c r="C451" s="118" t="s">
        <v>21</v>
      </c>
      <c r="D451" s="118" t="s">
        <v>145</v>
      </c>
      <c r="E451" s="118" t="s">
        <v>41</v>
      </c>
      <c r="F451" s="119">
        <v>92.6</v>
      </c>
      <c r="G451" s="119">
        <v>377</v>
      </c>
      <c r="H451" s="119">
        <v>0</v>
      </c>
      <c r="I451" s="119">
        <v>0</v>
      </c>
      <c r="J451" s="119">
        <v>0</v>
      </c>
      <c r="K451" s="119">
        <v>0</v>
      </c>
      <c r="L451" s="119">
        <v>0</v>
      </c>
      <c r="M451" s="119">
        <v>469.6</v>
      </c>
      <c r="N451" s="19">
        <f t="shared" si="17"/>
        <v>0.19718909710391821</v>
      </c>
    </row>
    <row r="452" spans="1:14" ht="12.75">
      <c r="A452" s="118" t="s">
        <v>175</v>
      </c>
      <c r="B452" s="118" t="s">
        <v>4</v>
      </c>
      <c r="C452" s="118" t="s">
        <v>21</v>
      </c>
      <c r="D452" s="118" t="s">
        <v>146</v>
      </c>
      <c r="E452" s="118" t="s">
        <v>40</v>
      </c>
      <c r="F452" s="119">
        <v>211.35</v>
      </c>
      <c r="G452" s="119">
        <v>1180.95</v>
      </c>
      <c r="H452" s="119">
        <v>289.8</v>
      </c>
      <c r="I452" s="119">
        <v>0</v>
      </c>
      <c r="J452" s="119">
        <v>0</v>
      </c>
      <c r="K452" s="119">
        <v>0</v>
      </c>
      <c r="L452" s="119">
        <v>0</v>
      </c>
      <c r="M452" s="119">
        <v>1682.1</v>
      </c>
      <c r="N452" s="19">
        <f t="shared" si="17"/>
        <v>0.12564651328696272</v>
      </c>
    </row>
    <row r="453" spans="1:14" ht="12.75">
      <c r="A453" s="118" t="s">
        <v>175</v>
      </c>
      <c r="B453" s="118" t="s">
        <v>4</v>
      </c>
      <c r="C453" s="118" t="s">
        <v>21</v>
      </c>
      <c r="D453" s="118" t="s">
        <v>147</v>
      </c>
      <c r="E453" s="118" t="s">
        <v>42</v>
      </c>
      <c r="F453" s="119">
        <v>35.5</v>
      </c>
      <c r="G453" s="119">
        <v>466.12</v>
      </c>
      <c r="H453" s="119">
        <v>0</v>
      </c>
      <c r="I453" s="119">
        <v>0</v>
      </c>
      <c r="J453" s="119">
        <v>0</v>
      </c>
      <c r="K453" s="119">
        <v>0</v>
      </c>
      <c r="L453" s="119">
        <v>0</v>
      </c>
      <c r="M453" s="119">
        <v>501.62</v>
      </c>
      <c r="N453" s="19">
        <f t="shared" si="17"/>
        <v>0.070770702922531</v>
      </c>
    </row>
    <row r="454" spans="1:14" ht="12.75">
      <c r="A454" s="118" t="s">
        <v>175</v>
      </c>
      <c r="B454" s="118" t="s">
        <v>4</v>
      </c>
      <c r="C454" s="118" t="s">
        <v>21</v>
      </c>
      <c r="D454" s="118" t="s">
        <v>148</v>
      </c>
      <c r="E454" s="118" t="s">
        <v>42</v>
      </c>
      <c r="F454" s="119">
        <v>0</v>
      </c>
      <c r="G454" s="119">
        <v>15</v>
      </c>
      <c r="H454" s="119">
        <v>0</v>
      </c>
      <c r="I454" s="119">
        <v>0</v>
      </c>
      <c r="J454" s="119">
        <v>0</v>
      </c>
      <c r="K454" s="119">
        <v>0</v>
      </c>
      <c r="L454" s="119">
        <v>0</v>
      </c>
      <c r="M454" s="119">
        <v>15</v>
      </c>
      <c r="N454" s="19">
        <f t="shared" si="17"/>
        <v>0</v>
      </c>
    </row>
    <row r="455" spans="1:14" ht="12.75">
      <c r="A455" s="118" t="s">
        <v>175</v>
      </c>
      <c r="B455" s="118" t="s">
        <v>16</v>
      </c>
      <c r="C455" s="118" t="s">
        <v>33</v>
      </c>
      <c r="D455" s="118" t="s">
        <v>149</v>
      </c>
      <c r="E455" s="118" t="s">
        <v>72</v>
      </c>
      <c r="F455" s="119">
        <v>45</v>
      </c>
      <c r="G455" s="119">
        <v>0</v>
      </c>
      <c r="H455" s="119">
        <v>0</v>
      </c>
      <c r="I455" s="119">
        <v>72</v>
      </c>
      <c r="J455" s="119">
        <v>18</v>
      </c>
      <c r="K455" s="119">
        <v>72</v>
      </c>
      <c r="L455" s="119">
        <v>0</v>
      </c>
      <c r="M455" s="119">
        <v>207</v>
      </c>
      <c r="N455" s="19">
        <f t="shared" si="17"/>
        <v>0.21739130434782608</v>
      </c>
    </row>
    <row r="456" spans="1:14" ht="12.75">
      <c r="A456" s="118" t="s">
        <v>175</v>
      </c>
      <c r="B456" s="118" t="s">
        <v>16</v>
      </c>
      <c r="C456" s="118" t="s">
        <v>33</v>
      </c>
      <c r="D456" s="118" t="s">
        <v>150</v>
      </c>
      <c r="E456" s="118" t="s">
        <v>70</v>
      </c>
      <c r="F456" s="119">
        <v>0</v>
      </c>
      <c r="G456" s="119">
        <v>130.5</v>
      </c>
      <c r="H456" s="119">
        <v>0</v>
      </c>
      <c r="I456" s="119">
        <v>0</v>
      </c>
      <c r="J456" s="119">
        <v>0</v>
      </c>
      <c r="K456" s="119">
        <v>0</v>
      </c>
      <c r="L456" s="119">
        <v>0</v>
      </c>
      <c r="M456" s="119">
        <v>130.5</v>
      </c>
      <c r="N456" s="19">
        <f t="shared" si="17"/>
        <v>0</v>
      </c>
    </row>
    <row r="457" spans="1:14" ht="12.75">
      <c r="A457" s="117" t="s">
        <v>84</v>
      </c>
      <c r="B457">
        <f>COUNTA(B413:B456)</f>
        <v>44</v>
      </c>
      <c r="F457">
        <f aca="true" t="shared" si="18" ref="F457:M457">SUM(F413:F456)</f>
        <v>2115.7</v>
      </c>
      <c r="G457">
        <f t="shared" si="18"/>
        <v>22760.540000000005</v>
      </c>
      <c r="H457">
        <f t="shared" si="18"/>
        <v>2497.6000000000004</v>
      </c>
      <c r="I457">
        <f t="shared" si="18"/>
        <v>105</v>
      </c>
      <c r="J457">
        <f t="shared" si="18"/>
        <v>18</v>
      </c>
      <c r="K457">
        <f t="shared" si="18"/>
        <v>115.5</v>
      </c>
      <c r="L457">
        <f t="shared" si="18"/>
        <v>3.8600000000000003</v>
      </c>
      <c r="M457">
        <f t="shared" si="18"/>
        <v>27624.6</v>
      </c>
      <c r="N457" s="19">
        <f t="shared" si="17"/>
        <v>0.07658753429913917</v>
      </c>
    </row>
    <row r="458" s="117" customFormat="1" ht="12.75">
      <c r="N458" s="19"/>
    </row>
    <row r="459" spans="1:14" s="117" customFormat="1" ht="12.75">
      <c r="A459" s="117">
        <v>2021</v>
      </c>
      <c r="B459" s="117" t="s">
        <v>13</v>
      </c>
      <c r="C459" s="117" t="s">
        <v>30</v>
      </c>
      <c r="D459" s="117">
        <v>150</v>
      </c>
      <c r="E459" s="117" t="s">
        <v>61</v>
      </c>
      <c r="F459" s="117">
        <v>44.15</v>
      </c>
      <c r="G459" s="117">
        <v>422.3</v>
      </c>
      <c r="H459" s="117">
        <v>210.25</v>
      </c>
      <c r="I459" s="117">
        <v>0</v>
      </c>
      <c r="J459" s="117">
        <v>0</v>
      </c>
      <c r="K459" s="117">
        <v>0</v>
      </c>
      <c r="L459" s="117">
        <v>0</v>
      </c>
      <c r="M459" s="117">
        <v>676.7</v>
      </c>
      <c r="N459" s="19">
        <f>F459/M459</f>
        <v>0.06524309147332644</v>
      </c>
    </row>
    <row r="460" spans="1:14" s="117" customFormat="1" ht="12.75">
      <c r="A460" s="117">
        <v>2021</v>
      </c>
      <c r="B460" s="117" t="s">
        <v>13</v>
      </c>
      <c r="C460" s="117" t="s">
        <v>30</v>
      </c>
      <c r="D460" s="117">
        <v>151</v>
      </c>
      <c r="E460" s="117" t="s">
        <v>62</v>
      </c>
      <c r="F460" s="117">
        <v>34.65</v>
      </c>
      <c r="G460" s="117">
        <v>451.01</v>
      </c>
      <c r="H460" s="117">
        <v>12</v>
      </c>
      <c r="I460" s="117">
        <v>0</v>
      </c>
      <c r="J460" s="117">
        <v>0</v>
      </c>
      <c r="K460" s="117">
        <v>0</v>
      </c>
      <c r="L460" s="117">
        <v>0</v>
      </c>
      <c r="M460" s="117">
        <v>497.66</v>
      </c>
      <c r="N460" s="19">
        <f aca="true" t="shared" si="19" ref="N460:N517">F460/M460</f>
        <v>0.06962584897319454</v>
      </c>
    </row>
    <row r="461" spans="1:14" s="117" customFormat="1" ht="12.75">
      <c r="A461" s="117">
        <v>2021</v>
      </c>
      <c r="B461" s="117" t="s">
        <v>13</v>
      </c>
      <c r="C461" s="117" t="s">
        <v>30</v>
      </c>
      <c r="D461" s="117">
        <v>148</v>
      </c>
      <c r="E461" s="117" t="s">
        <v>59</v>
      </c>
      <c r="F461" s="117">
        <v>47.89</v>
      </c>
      <c r="G461" s="117">
        <v>649.32</v>
      </c>
      <c r="H461" s="117">
        <v>12</v>
      </c>
      <c r="I461" s="117">
        <v>0</v>
      </c>
      <c r="J461" s="117">
        <v>0</v>
      </c>
      <c r="K461" s="117">
        <v>0</v>
      </c>
      <c r="L461" s="117">
        <v>0</v>
      </c>
      <c r="M461" s="117">
        <v>709.21</v>
      </c>
      <c r="N461" s="19">
        <f t="shared" si="19"/>
        <v>0.06752583860915666</v>
      </c>
    </row>
    <row r="462" spans="1:14" s="117" customFormat="1" ht="12.75">
      <c r="A462" s="117">
        <v>2021</v>
      </c>
      <c r="B462" s="117" t="s">
        <v>13</v>
      </c>
      <c r="C462" s="117" t="s">
        <v>30</v>
      </c>
      <c r="D462" s="117">
        <v>149</v>
      </c>
      <c r="E462" s="117" t="s">
        <v>60</v>
      </c>
      <c r="F462" s="117">
        <v>20.67</v>
      </c>
      <c r="G462" s="117">
        <v>287.56</v>
      </c>
      <c r="H462" s="117">
        <v>6</v>
      </c>
      <c r="I462" s="117">
        <v>0</v>
      </c>
      <c r="J462" s="117">
        <v>0</v>
      </c>
      <c r="K462" s="117">
        <v>0</v>
      </c>
      <c r="L462" s="117">
        <v>0</v>
      </c>
      <c r="M462" s="117">
        <v>314.23</v>
      </c>
      <c r="N462" s="19">
        <f t="shared" si="19"/>
        <v>0.06577984279031283</v>
      </c>
    </row>
    <row r="463" spans="5:14" s="170" customFormat="1" ht="15">
      <c r="E463" s="170" t="s">
        <v>84</v>
      </c>
      <c r="F463" s="170">
        <f>SUM(F459:F462)</f>
        <v>147.36</v>
      </c>
      <c r="G463" s="170">
        <f aca="true" t="shared" si="20" ref="G463:M463">SUM(G459:G462)</f>
        <v>1810.19</v>
      </c>
      <c r="H463" s="170">
        <f t="shared" si="20"/>
        <v>240.25</v>
      </c>
      <c r="I463" s="170">
        <f t="shared" si="20"/>
        <v>0</v>
      </c>
      <c r="J463" s="170">
        <f t="shared" si="20"/>
        <v>0</v>
      </c>
      <c r="K463" s="170">
        <f t="shared" si="20"/>
        <v>0</v>
      </c>
      <c r="L463" s="170">
        <f t="shared" si="20"/>
        <v>0</v>
      </c>
      <c r="M463" s="170">
        <f t="shared" si="20"/>
        <v>2197.8</v>
      </c>
      <c r="N463" s="171">
        <f t="shared" si="19"/>
        <v>0.06704886704886705</v>
      </c>
    </row>
    <row r="464" spans="1:14" s="117" customFormat="1" ht="12.75">
      <c r="A464" s="117">
        <v>2021</v>
      </c>
      <c r="B464" s="117" t="s">
        <v>3</v>
      </c>
      <c r="C464" s="117" t="s">
        <v>20</v>
      </c>
      <c r="D464" s="117">
        <v>173</v>
      </c>
      <c r="E464" s="117" t="s">
        <v>39</v>
      </c>
      <c r="F464" s="117">
        <v>0</v>
      </c>
      <c r="G464" s="117">
        <v>581.35</v>
      </c>
      <c r="H464" s="117">
        <v>14.4</v>
      </c>
      <c r="I464" s="117">
        <v>0</v>
      </c>
      <c r="J464" s="117">
        <v>0</v>
      </c>
      <c r="K464" s="117">
        <v>0</v>
      </c>
      <c r="L464" s="117">
        <v>0</v>
      </c>
      <c r="M464" s="117">
        <v>595.75</v>
      </c>
      <c r="N464" s="19">
        <f t="shared" si="19"/>
        <v>0</v>
      </c>
    </row>
    <row r="465" spans="1:14" s="117" customFormat="1" ht="12.75">
      <c r="A465" s="117">
        <v>2021</v>
      </c>
      <c r="B465" s="117" t="s">
        <v>3</v>
      </c>
      <c r="C465" s="117" t="s">
        <v>20</v>
      </c>
      <c r="D465" s="117">
        <v>168</v>
      </c>
      <c r="E465" s="117" t="s">
        <v>38</v>
      </c>
      <c r="F465" s="117">
        <v>0</v>
      </c>
      <c r="G465" s="117">
        <v>419.3</v>
      </c>
      <c r="H465" s="117">
        <v>7.8</v>
      </c>
      <c r="I465" s="117">
        <v>0</v>
      </c>
      <c r="J465" s="117">
        <v>0</v>
      </c>
      <c r="K465" s="117">
        <v>0</v>
      </c>
      <c r="L465" s="117">
        <v>0</v>
      </c>
      <c r="M465" s="117">
        <v>427.1</v>
      </c>
      <c r="N465" s="19">
        <f t="shared" si="19"/>
        <v>0</v>
      </c>
    </row>
    <row r="466" spans="5:14" s="170" customFormat="1" ht="15">
      <c r="E466" s="170" t="s">
        <v>84</v>
      </c>
      <c r="F466" s="170">
        <f>SUM(F464:F465)</f>
        <v>0</v>
      </c>
      <c r="G466" s="170">
        <f aca="true" t="shared" si="21" ref="G466:M466">SUM(G464:G465)</f>
        <v>1000.6500000000001</v>
      </c>
      <c r="H466" s="170">
        <f t="shared" si="21"/>
        <v>22.2</v>
      </c>
      <c r="I466" s="170">
        <f t="shared" si="21"/>
        <v>0</v>
      </c>
      <c r="J466" s="170">
        <f t="shared" si="21"/>
        <v>0</v>
      </c>
      <c r="K466" s="170">
        <f t="shared" si="21"/>
        <v>0</v>
      </c>
      <c r="L466" s="170">
        <f t="shared" si="21"/>
        <v>0</v>
      </c>
      <c r="M466" s="170">
        <f t="shared" si="21"/>
        <v>1022.85</v>
      </c>
      <c r="N466" s="171">
        <f t="shared" si="19"/>
        <v>0</v>
      </c>
    </row>
    <row r="467" spans="1:14" s="117" customFormat="1" ht="12.75">
      <c r="A467" s="117">
        <v>2021</v>
      </c>
      <c r="B467" s="117" t="s">
        <v>8</v>
      </c>
      <c r="C467" s="117" t="s">
        <v>25</v>
      </c>
      <c r="D467" s="117">
        <v>159</v>
      </c>
      <c r="E467" s="117" t="s">
        <v>51</v>
      </c>
      <c r="F467" s="117">
        <v>76.8</v>
      </c>
      <c r="G467" s="117">
        <v>338.2</v>
      </c>
      <c r="H467" s="117">
        <v>41</v>
      </c>
      <c r="I467" s="117">
        <v>0</v>
      </c>
      <c r="J467" s="117">
        <v>0</v>
      </c>
      <c r="K467" s="117">
        <v>0</v>
      </c>
      <c r="L467" s="117">
        <v>0</v>
      </c>
      <c r="M467" s="117">
        <v>456</v>
      </c>
      <c r="N467" s="19">
        <f t="shared" si="19"/>
        <v>0.16842105263157894</v>
      </c>
    </row>
    <row r="468" spans="1:14" s="117" customFormat="1" ht="12.75">
      <c r="A468" s="117">
        <v>2021</v>
      </c>
      <c r="B468" s="117" t="s">
        <v>8</v>
      </c>
      <c r="C468" s="117" t="s">
        <v>25</v>
      </c>
      <c r="D468" s="117">
        <v>162</v>
      </c>
      <c r="E468" s="117" t="s">
        <v>45</v>
      </c>
      <c r="F468" s="117">
        <v>14.5</v>
      </c>
      <c r="G468" s="117">
        <v>276.85</v>
      </c>
      <c r="H468" s="117">
        <v>4.5</v>
      </c>
      <c r="I468" s="117">
        <v>6</v>
      </c>
      <c r="J468" s="117">
        <v>0</v>
      </c>
      <c r="K468" s="117">
        <v>6</v>
      </c>
      <c r="L468" s="117">
        <v>0</v>
      </c>
      <c r="M468" s="117">
        <v>307.85</v>
      </c>
      <c r="N468" s="19">
        <f t="shared" si="19"/>
        <v>0.047100860808835465</v>
      </c>
    </row>
    <row r="469" spans="1:14" s="117" customFormat="1" ht="12.75">
      <c r="A469" s="117">
        <v>2021</v>
      </c>
      <c r="B469" s="117" t="s">
        <v>8</v>
      </c>
      <c r="C469" s="117" t="s">
        <v>25</v>
      </c>
      <c r="D469" s="117">
        <v>143</v>
      </c>
      <c r="E469" s="117" t="s">
        <v>43</v>
      </c>
      <c r="F469" s="117">
        <v>0</v>
      </c>
      <c r="G469" s="117">
        <v>479.4</v>
      </c>
      <c r="H469" s="117">
        <v>10.5</v>
      </c>
      <c r="I469" s="117">
        <v>0</v>
      </c>
      <c r="J469" s="117">
        <v>0</v>
      </c>
      <c r="K469" s="117">
        <v>0</v>
      </c>
      <c r="L469" s="117">
        <v>0</v>
      </c>
      <c r="M469" s="117">
        <v>489.9</v>
      </c>
      <c r="N469" s="19">
        <f t="shared" si="19"/>
        <v>0</v>
      </c>
    </row>
    <row r="470" spans="1:14" s="117" customFormat="1" ht="12.75">
      <c r="A470" s="117">
        <v>2021</v>
      </c>
      <c r="B470" s="117" t="s">
        <v>8</v>
      </c>
      <c r="C470" s="117" t="s">
        <v>25</v>
      </c>
      <c r="D470" s="117">
        <v>157</v>
      </c>
      <c r="E470" s="117" t="s">
        <v>50</v>
      </c>
      <c r="F470" s="117">
        <v>24</v>
      </c>
      <c r="G470" s="117">
        <v>355.5</v>
      </c>
      <c r="H470" s="117">
        <v>58.5</v>
      </c>
      <c r="I470" s="117">
        <v>0</v>
      </c>
      <c r="J470" s="117">
        <v>0</v>
      </c>
      <c r="K470" s="117">
        <v>0</v>
      </c>
      <c r="L470" s="117">
        <v>0</v>
      </c>
      <c r="M470" s="117">
        <v>438</v>
      </c>
      <c r="N470" s="19">
        <f t="shared" si="19"/>
        <v>0.0547945205479452</v>
      </c>
    </row>
    <row r="471" spans="1:14" s="117" customFormat="1" ht="12.75">
      <c r="A471" s="117">
        <v>2021</v>
      </c>
      <c r="B471" s="117" t="s">
        <v>8</v>
      </c>
      <c r="C471" s="117" t="s">
        <v>25</v>
      </c>
      <c r="D471" s="117">
        <v>170</v>
      </c>
      <c r="E471" s="117" t="s">
        <v>47</v>
      </c>
      <c r="F471" s="117">
        <v>40</v>
      </c>
      <c r="G471" s="117">
        <v>593.25</v>
      </c>
      <c r="H471" s="117">
        <v>21</v>
      </c>
      <c r="I471" s="117">
        <v>0</v>
      </c>
      <c r="J471" s="117">
        <v>0</v>
      </c>
      <c r="K471" s="117">
        <v>0</v>
      </c>
      <c r="L471" s="117">
        <v>0</v>
      </c>
      <c r="M471" s="117">
        <v>654.25</v>
      </c>
      <c r="N471" s="19">
        <f t="shared" si="19"/>
        <v>0.061138708444784105</v>
      </c>
    </row>
    <row r="472" spans="1:14" s="117" customFormat="1" ht="12.75">
      <c r="A472" s="117">
        <v>2021</v>
      </c>
      <c r="B472" s="117" t="s">
        <v>8</v>
      </c>
      <c r="C472" s="117" t="s">
        <v>25</v>
      </c>
      <c r="D472" s="117">
        <v>188</v>
      </c>
      <c r="E472" s="117" t="s">
        <v>42</v>
      </c>
      <c r="F472" s="117">
        <v>9.9</v>
      </c>
      <c r="G472" s="117">
        <v>315.85</v>
      </c>
      <c r="H472" s="117">
        <v>6.75</v>
      </c>
      <c r="I472" s="117">
        <v>0</v>
      </c>
      <c r="J472" s="117">
        <v>0</v>
      </c>
      <c r="K472" s="117">
        <v>0</v>
      </c>
      <c r="L472" s="117">
        <v>0</v>
      </c>
      <c r="M472" s="117">
        <v>332.5</v>
      </c>
      <c r="N472" s="19">
        <f t="shared" si="19"/>
        <v>0.029774436090225564</v>
      </c>
    </row>
    <row r="473" spans="5:14" s="170" customFormat="1" ht="15">
      <c r="E473" s="170" t="s">
        <v>84</v>
      </c>
      <c r="F473" s="170">
        <f>SUM(F467:F472)</f>
        <v>165.20000000000002</v>
      </c>
      <c r="G473" s="170">
        <f aca="true" t="shared" si="22" ref="G473:M473">SUM(G467:G472)</f>
        <v>2359.0499999999997</v>
      </c>
      <c r="H473" s="170">
        <f t="shared" si="22"/>
        <v>142.25</v>
      </c>
      <c r="I473" s="170">
        <f t="shared" si="22"/>
        <v>6</v>
      </c>
      <c r="J473" s="170">
        <f t="shared" si="22"/>
        <v>0</v>
      </c>
      <c r="K473" s="170">
        <f t="shared" si="22"/>
        <v>6</v>
      </c>
      <c r="L473" s="170">
        <f t="shared" si="22"/>
        <v>0</v>
      </c>
      <c r="M473" s="170">
        <f t="shared" si="22"/>
        <v>2678.5</v>
      </c>
      <c r="N473" s="171">
        <f t="shared" si="19"/>
        <v>0.06167631136830316</v>
      </c>
    </row>
    <row r="474" spans="1:14" s="117" customFormat="1" ht="12.75">
      <c r="A474" s="117">
        <v>2021</v>
      </c>
      <c r="B474" s="117" t="s">
        <v>11</v>
      </c>
      <c r="C474" s="117" t="s">
        <v>28</v>
      </c>
      <c r="D474" s="117">
        <v>139</v>
      </c>
      <c r="E474" s="117" t="s">
        <v>55</v>
      </c>
      <c r="F474" s="117">
        <v>49.3</v>
      </c>
      <c r="G474" s="117">
        <v>264.3</v>
      </c>
      <c r="H474" s="117">
        <v>38.3</v>
      </c>
      <c r="I474" s="117">
        <v>0</v>
      </c>
      <c r="J474" s="117">
        <v>0</v>
      </c>
      <c r="K474" s="117">
        <v>0</v>
      </c>
      <c r="L474" s="117">
        <v>0</v>
      </c>
      <c r="M474" s="117">
        <v>351.9</v>
      </c>
      <c r="N474" s="19">
        <f t="shared" si="19"/>
        <v>0.14009661835748793</v>
      </c>
    </row>
    <row r="475" spans="1:14" s="117" customFormat="1" ht="12.75">
      <c r="A475" s="117">
        <v>2021</v>
      </c>
      <c r="B475" s="117" t="s">
        <v>11</v>
      </c>
      <c r="C475" s="117" t="s">
        <v>28</v>
      </c>
      <c r="D475" s="117">
        <v>141</v>
      </c>
      <c r="E475" s="117" t="s">
        <v>57</v>
      </c>
      <c r="F475" s="117">
        <v>59</v>
      </c>
      <c r="G475" s="117">
        <v>409.3</v>
      </c>
      <c r="H475" s="117">
        <v>27</v>
      </c>
      <c r="I475" s="117">
        <v>0</v>
      </c>
      <c r="J475" s="117">
        <v>0</v>
      </c>
      <c r="K475" s="117">
        <v>0</v>
      </c>
      <c r="L475" s="117">
        <v>0</v>
      </c>
      <c r="M475" s="117">
        <v>495.3</v>
      </c>
      <c r="N475" s="19">
        <f t="shared" si="19"/>
        <v>0.11911972541893802</v>
      </c>
    </row>
    <row r="476" spans="1:14" s="117" customFormat="1" ht="12.75">
      <c r="A476" s="117">
        <v>2021</v>
      </c>
      <c r="B476" s="117" t="s">
        <v>11</v>
      </c>
      <c r="C476" s="117" t="s">
        <v>28</v>
      </c>
      <c r="D476" s="117">
        <v>152</v>
      </c>
      <c r="E476" s="117" t="s">
        <v>58</v>
      </c>
      <c r="F476" s="117">
        <v>50.45</v>
      </c>
      <c r="G476" s="117">
        <v>310.75</v>
      </c>
      <c r="H476" s="117">
        <v>8.9</v>
      </c>
      <c r="I476" s="117">
        <v>0</v>
      </c>
      <c r="J476" s="117">
        <v>0</v>
      </c>
      <c r="K476" s="117">
        <v>4.5</v>
      </c>
      <c r="L476" s="117">
        <v>0</v>
      </c>
      <c r="M476" s="117">
        <v>374.6</v>
      </c>
      <c r="N476" s="19">
        <f t="shared" si="19"/>
        <v>0.13467698878804057</v>
      </c>
    </row>
    <row r="477" spans="1:14" s="117" customFormat="1" ht="12.75">
      <c r="A477" s="117">
        <v>2021</v>
      </c>
      <c r="B477" s="117" t="s">
        <v>11</v>
      </c>
      <c r="C477" s="117" t="s">
        <v>28</v>
      </c>
      <c r="D477" s="117">
        <v>186</v>
      </c>
      <c r="E477" s="117" t="s">
        <v>92</v>
      </c>
      <c r="F477" s="117">
        <v>56.45</v>
      </c>
      <c r="G477" s="117">
        <v>239</v>
      </c>
      <c r="H477" s="117">
        <v>6.5</v>
      </c>
      <c r="I477" s="117">
        <v>0</v>
      </c>
      <c r="J477" s="117">
        <v>0</v>
      </c>
      <c r="K477" s="117">
        <v>0</v>
      </c>
      <c r="L477" s="117">
        <v>0</v>
      </c>
      <c r="M477" s="117">
        <v>301.95</v>
      </c>
      <c r="N477" s="19">
        <f t="shared" si="19"/>
        <v>0.18695148203344927</v>
      </c>
    </row>
    <row r="478" spans="1:14" s="117" customFormat="1" ht="12.75">
      <c r="A478" s="117">
        <v>2021</v>
      </c>
      <c r="B478" s="117" t="s">
        <v>11</v>
      </c>
      <c r="C478" s="117" t="s">
        <v>28</v>
      </c>
      <c r="D478" s="117">
        <v>140</v>
      </c>
      <c r="E478" s="117" t="s">
        <v>56</v>
      </c>
      <c r="F478" s="117">
        <v>72.6</v>
      </c>
      <c r="G478" s="117">
        <v>277.1</v>
      </c>
      <c r="H478" s="117">
        <v>88.4</v>
      </c>
      <c r="I478" s="117">
        <v>27</v>
      </c>
      <c r="J478" s="117">
        <v>0</v>
      </c>
      <c r="K478" s="117">
        <v>33</v>
      </c>
      <c r="L478" s="117">
        <v>0</v>
      </c>
      <c r="M478" s="117">
        <v>498.1</v>
      </c>
      <c r="N478" s="19">
        <f t="shared" si="19"/>
        <v>0.14575386468580603</v>
      </c>
    </row>
    <row r="479" spans="5:14" s="170" customFormat="1" ht="15">
      <c r="E479" s="170" t="s">
        <v>84</v>
      </c>
      <c r="F479" s="170">
        <f>SUM(F474:F478)</f>
        <v>287.79999999999995</v>
      </c>
      <c r="G479" s="170">
        <f aca="true" t="shared" si="23" ref="G479:M479">SUM(G474:G478)</f>
        <v>1500.4499999999998</v>
      </c>
      <c r="H479" s="170">
        <f t="shared" si="23"/>
        <v>169.10000000000002</v>
      </c>
      <c r="I479" s="170">
        <f t="shared" si="23"/>
        <v>27</v>
      </c>
      <c r="J479" s="170">
        <f t="shared" si="23"/>
        <v>0</v>
      </c>
      <c r="K479" s="170">
        <f t="shared" si="23"/>
        <v>37.5</v>
      </c>
      <c r="L479" s="170">
        <f t="shared" si="23"/>
        <v>0</v>
      </c>
      <c r="M479" s="170">
        <f t="shared" si="23"/>
        <v>2021.8500000000004</v>
      </c>
      <c r="N479" s="171">
        <f t="shared" si="19"/>
        <v>0.142344882162376</v>
      </c>
    </row>
    <row r="480" spans="1:14" s="117" customFormat="1" ht="12.75">
      <c r="A480" s="117">
        <v>2021</v>
      </c>
      <c r="B480" s="117" t="s">
        <v>2</v>
      </c>
      <c r="C480" s="117" t="s">
        <v>19</v>
      </c>
      <c r="D480" s="117">
        <v>197</v>
      </c>
      <c r="E480" s="117" t="s">
        <v>190</v>
      </c>
      <c r="F480" s="117">
        <v>0</v>
      </c>
      <c r="G480" s="117">
        <v>180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180</v>
      </c>
      <c r="N480" s="19">
        <f t="shared" si="19"/>
        <v>0</v>
      </c>
    </row>
    <row r="481" spans="1:14" s="117" customFormat="1" ht="12.75">
      <c r="A481" s="117">
        <v>2021</v>
      </c>
      <c r="B481" s="117" t="s">
        <v>2</v>
      </c>
      <c r="C481" s="117" t="s">
        <v>19</v>
      </c>
      <c r="D481" s="117">
        <v>178</v>
      </c>
      <c r="E481" s="117" t="s">
        <v>69</v>
      </c>
      <c r="F481" s="117">
        <v>397.4</v>
      </c>
      <c r="G481" s="117">
        <v>1681.15</v>
      </c>
      <c r="H481" s="117">
        <v>355.5</v>
      </c>
      <c r="I481" s="117">
        <v>0</v>
      </c>
      <c r="J481" s="117">
        <v>0</v>
      </c>
      <c r="K481" s="117">
        <v>0</v>
      </c>
      <c r="L481" s="117">
        <v>0</v>
      </c>
      <c r="M481" s="117">
        <v>2434.05</v>
      </c>
      <c r="N481" s="19">
        <f t="shared" si="19"/>
        <v>0.16326698301185266</v>
      </c>
    </row>
    <row r="482" spans="5:14" s="170" customFormat="1" ht="15">
      <c r="E482" s="170" t="s">
        <v>84</v>
      </c>
      <c r="F482" s="170">
        <f>SUM(F480:F481)</f>
        <v>397.4</v>
      </c>
      <c r="G482" s="170">
        <f aca="true" t="shared" si="24" ref="G482:M482">SUM(G480:G481)</f>
        <v>1861.15</v>
      </c>
      <c r="H482" s="170">
        <f t="shared" si="24"/>
        <v>355.5</v>
      </c>
      <c r="I482" s="170">
        <f t="shared" si="24"/>
        <v>0</v>
      </c>
      <c r="J482" s="170">
        <f t="shared" si="24"/>
        <v>0</v>
      </c>
      <c r="K482" s="170">
        <f t="shared" si="24"/>
        <v>0</v>
      </c>
      <c r="L482" s="170">
        <f t="shared" si="24"/>
        <v>0</v>
      </c>
      <c r="M482" s="170">
        <f t="shared" si="24"/>
        <v>2614.05</v>
      </c>
      <c r="N482" s="171">
        <f t="shared" si="19"/>
        <v>0.1520246361010692</v>
      </c>
    </row>
    <row r="483" spans="1:14" s="117" customFormat="1" ht="12.75">
      <c r="A483" s="117">
        <v>2021</v>
      </c>
      <c r="B483" s="117" t="s">
        <v>14</v>
      </c>
      <c r="C483" s="117" t="s">
        <v>31</v>
      </c>
      <c r="D483" s="117">
        <v>190</v>
      </c>
      <c r="E483" s="117" t="s">
        <v>63</v>
      </c>
      <c r="F483" s="117">
        <v>0</v>
      </c>
      <c r="G483" s="117">
        <v>1038.4</v>
      </c>
      <c r="H483" s="117">
        <v>146.7</v>
      </c>
      <c r="I483" s="117">
        <v>0</v>
      </c>
      <c r="J483" s="117">
        <v>0</v>
      </c>
      <c r="K483" s="117">
        <v>0</v>
      </c>
      <c r="L483" s="117">
        <v>0</v>
      </c>
      <c r="M483" s="117">
        <v>1185.1</v>
      </c>
      <c r="N483" s="19">
        <f t="shared" si="19"/>
        <v>0</v>
      </c>
    </row>
    <row r="484" spans="1:14" s="117" customFormat="1" ht="12.75">
      <c r="A484" s="117">
        <v>2021</v>
      </c>
      <c r="B484" s="117" t="s">
        <v>14</v>
      </c>
      <c r="C484" s="117" t="s">
        <v>31</v>
      </c>
      <c r="D484" s="117">
        <v>205</v>
      </c>
      <c r="E484" s="117" t="s">
        <v>192</v>
      </c>
      <c r="F484" s="117">
        <v>0</v>
      </c>
      <c r="G484" s="117">
        <v>76.6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76.6</v>
      </c>
      <c r="N484" s="19">
        <f t="shared" si="19"/>
        <v>0</v>
      </c>
    </row>
    <row r="485" spans="1:14" s="117" customFormat="1" ht="12.75">
      <c r="A485" s="117">
        <v>2021</v>
      </c>
      <c r="B485" s="117" t="s">
        <v>14</v>
      </c>
      <c r="C485" s="117" t="s">
        <v>31</v>
      </c>
      <c r="D485" s="117">
        <v>198</v>
      </c>
      <c r="E485" s="117" t="s">
        <v>194</v>
      </c>
      <c r="F485" s="117">
        <v>0</v>
      </c>
      <c r="G485" s="117">
        <v>62.4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62.4</v>
      </c>
      <c r="N485" s="19">
        <f t="shared" si="19"/>
        <v>0</v>
      </c>
    </row>
    <row r="486" spans="1:14" s="117" customFormat="1" ht="12.75">
      <c r="A486" s="117">
        <v>2021</v>
      </c>
      <c r="B486" s="117" t="s">
        <v>14</v>
      </c>
      <c r="C486" s="117" t="s">
        <v>31</v>
      </c>
      <c r="D486" s="117">
        <v>194</v>
      </c>
      <c r="E486" s="117" t="s">
        <v>95</v>
      </c>
      <c r="F486" s="117">
        <v>0</v>
      </c>
      <c r="G486" s="117">
        <v>347.2</v>
      </c>
      <c r="H486" s="117">
        <v>0.8</v>
      </c>
      <c r="I486" s="117">
        <v>0</v>
      </c>
      <c r="J486" s="117">
        <v>0</v>
      </c>
      <c r="K486" s="117">
        <v>0</v>
      </c>
      <c r="L486" s="117">
        <v>0</v>
      </c>
      <c r="M486" s="117">
        <v>348</v>
      </c>
      <c r="N486" s="19">
        <f t="shared" si="19"/>
        <v>0</v>
      </c>
    </row>
    <row r="487" spans="5:14" s="170" customFormat="1" ht="15">
      <c r="E487" s="170" t="s">
        <v>84</v>
      </c>
      <c r="F487" s="170">
        <f>SUM(F483:F486)</f>
        <v>0</v>
      </c>
      <c r="G487" s="170">
        <f aca="true" t="shared" si="25" ref="G487:M487">SUM(G483:G486)</f>
        <v>1524.6000000000001</v>
      </c>
      <c r="H487" s="170">
        <f t="shared" si="25"/>
        <v>147.5</v>
      </c>
      <c r="I487" s="170">
        <f t="shared" si="25"/>
        <v>0</v>
      </c>
      <c r="J487" s="170">
        <f t="shared" si="25"/>
        <v>0</v>
      </c>
      <c r="K487" s="170">
        <f t="shared" si="25"/>
        <v>0</v>
      </c>
      <c r="L487" s="170">
        <f t="shared" si="25"/>
        <v>0</v>
      </c>
      <c r="M487" s="170">
        <f t="shared" si="25"/>
        <v>1672.1</v>
      </c>
      <c r="N487" s="171">
        <f t="shared" si="19"/>
        <v>0</v>
      </c>
    </row>
    <row r="488" spans="1:14" s="117" customFormat="1" ht="12.75">
      <c r="A488" s="117">
        <v>2021</v>
      </c>
      <c r="B488" s="117" t="s">
        <v>5</v>
      </c>
      <c r="C488" s="117" t="s">
        <v>22</v>
      </c>
      <c r="D488" s="117">
        <v>160</v>
      </c>
      <c r="E488" s="117" t="s">
        <v>44</v>
      </c>
      <c r="F488" s="117">
        <v>25.6</v>
      </c>
      <c r="G488" s="117">
        <v>499.35</v>
      </c>
      <c r="H488" s="117">
        <v>236.5</v>
      </c>
      <c r="I488" s="117">
        <v>0</v>
      </c>
      <c r="J488" s="117">
        <v>0</v>
      </c>
      <c r="K488" s="117">
        <v>0</v>
      </c>
      <c r="L488" s="117">
        <v>0</v>
      </c>
      <c r="M488" s="117">
        <v>761.45</v>
      </c>
      <c r="N488" s="19">
        <f t="shared" si="19"/>
        <v>0.03362006697747718</v>
      </c>
    </row>
    <row r="489" spans="1:14" s="117" customFormat="1" ht="12.75">
      <c r="A489" s="117">
        <v>2021</v>
      </c>
      <c r="B489" s="117" t="s">
        <v>5</v>
      </c>
      <c r="C489" s="117" t="s">
        <v>22</v>
      </c>
      <c r="D489" s="117">
        <v>161</v>
      </c>
      <c r="E489" s="117" t="s">
        <v>45</v>
      </c>
      <c r="F489" s="117">
        <v>35.85</v>
      </c>
      <c r="G489" s="117">
        <v>425.7</v>
      </c>
      <c r="H489" s="117">
        <v>24.24</v>
      </c>
      <c r="I489" s="117">
        <v>0</v>
      </c>
      <c r="J489" s="117">
        <v>0</v>
      </c>
      <c r="K489" s="117">
        <v>0</v>
      </c>
      <c r="L489" s="117">
        <v>0</v>
      </c>
      <c r="M489" s="117">
        <v>485.79</v>
      </c>
      <c r="N489" s="19">
        <f t="shared" si="19"/>
        <v>0.07379731982955598</v>
      </c>
    </row>
    <row r="490" spans="1:14" s="117" customFormat="1" ht="12.75">
      <c r="A490" s="117">
        <v>2021</v>
      </c>
      <c r="B490" s="117" t="s">
        <v>5</v>
      </c>
      <c r="C490" s="117" t="s">
        <v>22</v>
      </c>
      <c r="D490" s="117">
        <v>163</v>
      </c>
      <c r="E490" s="117" t="s">
        <v>46</v>
      </c>
      <c r="F490" s="117">
        <v>41.74</v>
      </c>
      <c r="G490" s="117">
        <v>753.43</v>
      </c>
      <c r="H490" s="117">
        <v>181.7</v>
      </c>
      <c r="I490" s="117">
        <v>0</v>
      </c>
      <c r="J490" s="117">
        <v>0</v>
      </c>
      <c r="K490" s="117">
        <v>0</v>
      </c>
      <c r="L490" s="117">
        <v>0</v>
      </c>
      <c r="M490" s="117">
        <v>976.87</v>
      </c>
      <c r="N490" s="19">
        <f t="shared" si="19"/>
        <v>0.04272830571109769</v>
      </c>
    </row>
    <row r="491" spans="1:14" s="117" customFormat="1" ht="12.75">
      <c r="A491" s="117">
        <v>2021</v>
      </c>
      <c r="B491" s="117" t="s">
        <v>5</v>
      </c>
      <c r="C491" s="117" t="s">
        <v>22</v>
      </c>
      <c r="D491" s="117">
        <v>142</v>
      </c>
      <c r="E491" s="117" t="s">
        <v>43</v>
      </c>
      <c r="F491" s="117">
        <v>52.45</v>
      </c>
      <c r="G491" s="117">
        <v>813.16</v>
      </c>
      <c r="H491" s="117">
        <v>26.55</v>
      </c>
      <c r="I491" s="117">
        <v>0</v>
      </c>
      <c r="J491" s="117">
        <v>0</v>
      </c>
      <c r="K491" s="117">
        <v>0</v>
      </c>
      <c r="L491" s="117">
        <v>0</v>
      </c>
      <c r="M491" s="117">
        <v>892.16</v>
      </c>
      <c r="N491" s="19">
        <f t="shared" si="19"/>
        <v>0.05878990315638451</v>
      </c>
    </row>
    <row r="492" spans="1:14" s="117" customFormat="1" ht="12.75">
      <c r="A492" s="117">
        <v>2021</v>
      </c>
      <c r="B492" s="117" t="s">
        <v>5</v>
      </c>
      <c r="C492" s="117" t="s">
        <v>22</v>
      </c>
      <c r="D492" s="117">
        <v>169</v>
      </c>
      <c r="E492" s="117" t="s">
        <v>47</v>
      </c>
      <c r="F492" s="117">
        <v>30.3</v>
      </c>
      <c r="G492" s="117">
        <v>914.1</v>
      </c>
      <c r="H492" s="117">
        <v>37.3</v>
      </c>
      <c r="I492" s="117">
        <v>0</v>
      </c>
      <c r="J492" s="117">
        <v>0</v>
      </c>
      <c r="K492" s="117">
        <v>0</v>
      </c>
      <c r="L492" s="117">
        <v>0</v>
      </c>
      <c r="M492" s="117">
        <v>981.7</v>
      </c>
      <c r="N492" s="19">
        <f t="shared" si="19"/>
        <v>0.03086482632168687</v>
      </c>
    </row>
    <row r="493" spans="5:14" s="170" customFormat="1" ht="15">
      <c r="E493" s="170" t="s">
        <v>84</v>
      </c>
      <c r="F493" s="170">
        <f>SUM(F488:F492)</f>
        <v>185.94</v>
      </c>
      <c r="G493" s="170">
        <f aca="true" t="shared" si="26" ref="G493:L493">SUM(G488:G492)</f>
        <v>3405.74</v>
      </c>
      <c r="H493" s="170">
        <f t="shared" si="26"/>
        <v>506.29</v>
      </c>
      <c r="I493" s="170">
        <f t="shared" si="26"/>
        <v>0</v>
      </c>
      <c r="J493" s="170">
        <f t="shared" si="26"/>
        <v>0</v>
      </c>
      <c r="K493" s="170">
        <f t="shared" si="26"/>
        <v>0</v>
      </c>
      <c r="L493" s="170">
        <f t="shared" si="26"/>
        <v>0</v>
      </c>
      <c r="M493" s="170">
        <f>SUM(M488:M492)</f>
        <v>4097.97</v>
      </c>
      <c r="N493" s="171">
        <f t="shared" si="19"/>
        <v>0.04537368501965607</v>
      </c>
    </row>
    <row r="494" spans="1:14" s="117" customFormat="1" ht="12.75">
      <c r="A494" s="117">
        <v>2021</v>
      </c>
      <c r="B494" s="117" t="s">
        <v>12</v>
      </c>
      <c r="C494" s="117" t="s">
        <v>29</v>
      </c>
      <c r="D494" s="117">
        <v>189</v>
      </c>
      <c r="E494" s="117" t="s">
        <v>94</v>
      </c>
      <c r="F494" s="117">
        <v>0</v>
      </c>
      <c r="G494" s="117">
        <v>372</v>
      </c>
      <c r="H494" s="117">
        <v>42</v>
      </c>
      <c r="I494" s="117">
        <v>0</v>
      </c>
      <c r="J494" s="117">
        <v>0</v>
      </c>
      <c r="K494" s="117">
        <v>0</v>
      </c>
      <c r="L494" s="117">
        <v>0</v>
      </c>
      <c r="M494" s="117">
        <v>414</v>
      </c>
      <c r="N494" s="19">
        <f t="shared" si="19"/>
        <v>0</v>
      </c>
    </row>
    <row r="495" spans="1:14" s="117" customFormat="1" ht="12.75">
      <c r="A495" s="117">
        <v>2021</v>
      </c>
      <c r="B495" s="117" t="s">
        <v>12</v>
      </c>
      <c r="C495" s="117" t="s">
        <v>29</v>
      </c>
      <c r="D495" s="117">
        <v>156</v>
      </c>
      <c r="E495" s="117" t="s">
        <v>50</v>
      </c>
      <c r="F495" s="117">
        <v>277.5</v>
      </c>
      <c r="G495" s="117">
        <v>1809.64</v>
      </c>
      <c r="H495" s="117">
        <v>274.5</v>
      </c>
      <c r="I495" s="117">
        <v>0</v>
      </c>
      <c r="J495" s="117">
        <v>0</v>
      </c>
      <c r="K495" s="117">
        <v>0</v>
      </c>
      <c r="L495" s="117">
        <v>0.86</v>
      </c>
      <c r="M495" s="117">
        <v>2362.5</v>
      </c>
      <c r="N495" s="19">
        <f t="shared" si="19"/>
        <v>0.11746031746031746</v>
      </c>
    </row>
    <row r="496" spans="5:14" s="170" customFormat="1" ht="15">
      <c r="E496" s="170" t="s">
        <v>84</v>
      </c>
      <c r="F496" s="170">
        <f>SUM(F494:F495)</f>
        <v>277.5</v>
      </c>
      <c r="G496" s="170">
        <f aca="true" t="shared" si="27" ref="G496:M496">SUM(G494:G495)</f>
        <v>2181.6400000000003</v>
      </c>
      <c r="H496" s="170">
        <f t="shared" si="27"/>
        <v>316.5</v>
      </c>
      <c r="I496" s="170">
        <f t="shared" si="27"/>
        <v>0</v>
      </c>
      <c r="J496" s="170">
        <f t="shared" si="27"/>
        <v>0</v>
      </c>
      <c r="K496" s="170">
        <f t="shared" si="27"/>
        <v>0</v>
      </c>
      <c r="L496" s="170">
        <f t="shared" si="27"/>
        <v>0.86</v>
      </c>
      <c r="M496" s="170">
        <f t="shared" si="27"/>
        <v>2776.5</v>
      </c>
      <c r="N496" s="171">
        <f t="shared" si="19"/>
        <v>0.09994597514856834</v>
      </c>
    </row>
    <row r="497" spans="1:14" s="117" customFormat="1" ht="12.75">
      <c r="A497" s="117">
        <v>2021</v>
      </c>
      <c r="B497" s="117" t="s">
        <v>10</v>
      </c>
      <c r="C497" s="117" t="s">
        <v>27</v>
      </c>
      <c r="D497" s="117">
        <v>158</v>
      </c>
      <c r="E497" s="117" t="s">
        <v>51</v>
      </c>
      <c r="F497" s="117">
        <v>151.3</v>
      </c>
      <c r="G497" s="117">
        <v>843.15</v>
      </c>
      <c r="H497" s="117">
        <v>229.5</v>
      </c>
      <c r="I497" s="117">
        <v>0</v>
      </c>
      <c r="J497" s="117">
        <v>0</v>
      </c>
      <c r="K497" s="117">
        <v>0</v>
      </c>
      <c r="L497" s="117">
        <v>0</v>
      </c>
      <c r="M497" s="117">
        <v>1223.95</v>
      </c>
      <c r="N497" s="19">
        <f t="shared" si="19"/>
        <v>0.12361616079088199</v>
      </c>
    </row>
    <row r="498" spans="1:14" s="117" customFormat="1" ht="12.75">
      <c r="A498" s="117">
        <v>2021</v>
      </c>
      <c r="B498" s="117" t="s">
        <v>10</v>
      </c>
      <c r="C498" s="117" t="s">
        <v>27</v>
      </c>
      <c r="D498" s="117">
        <v>146</v>
      </c>
      <c r="E498" s="117" t="s">
        <v>54</v>
      </c>
      <c r="F498" s="117">
        <v>11.4</v>
      </c>
      <c r="G498" s="117">
        <v>290.8</v>
      </c>
      <c r="H498" s="117">
        <v>15.7</v>
      </c>
      <c r="I498" s="117">
        <v>0</v>
      </c>
      <c r="J498" s="117">
        <v>0</v>
      </c>
      <c r="K498" s="117">
        <v>0</v>
      </c>
      <c r="L498" s="117">
        <v>0</v>
      </c>
      <c r="M498" s="117">
        <v>317.9</v>
      </c>
      <c r="N498" s="19">
        <f t="shared" si="19"/>
        <v>0.03586033343818811</v>
      </c>
    </row>
    <row r="499" spans="5:14" s="170" customFormat="1" ht="15">
      <c r="E499" s="170" t="s">
        <v>84</v>
      </c>
      <c r="F499" s="170">
        <f>SUM(F497:F498)</f>
        <v>162.70000000000002</v>
      </c>
      <c r="G499" s="170">
        <f aca="true" t="shared" si="28" ref="G499:M499">SUM(G497:G498)</f>
        <v>1133.95</v>
      </c>
      <c r="H499" s="170">
        <f t="shared" si="28"/>
        <v>245.2</v>
      </c>
      <c r="I499" s="170">
        <f t="shared" si="28"/>
        <v>0</v>
      </c>
      <c r="J499" s="170">
        <f t="shared" si="28"/>
        <v>0</v>
      </c>
      <c r="K499" s="170">
        <f t="shared" si="28"/>
        <v>0</v>
      </c>
      <c r="L499" s="170">
        <f t="shared" si="28"/>
        <v>0</v>
      </c>
      <c r="M499" s="170">
        <f t="shared" si="28"/>
        <v>1541.85</v>
      </c>
      <c r="N499" s="171">
        <f t="shared" si="19"/>
        <v>0.10552258650322666</v>
      </c>
    </row>
    <row r="500" spans="1:14" s="117" customFormat="1" ht="12.75">
      <c r="A500" s="117">
        <v>2021</v>
      </c>
      <c r="B500" s="117" t="s">
        <v>9</v>
      </c>
      <c r="C500" s="117" t="s">
        <v>26</v>
      </c>
      <c r="D500" s="117">
        <v>144</v>
      </c>
      <c r="E500" s="117" t="s">
        <v>52</v>
      </c>
      <c r="F500" s="117">
        <v>179.36</v>
      </c>
      <c r="G500" s="117">
        <v>1664.14</v>
      </c>
      <c r="H500" s="117">
        <v>42</v>
      </c>
      <c r="I500" s="117">
        <v>0</v>
      </c>
      <c r="J500" s="117">
        <v>0</v>
      </c>
      <c r="K500" s="117">
        <v>0</v>
      </c>
      <c r="L500" s="117">
        <v>0</v>
      </c>
      <c r="M500" s="117">
        <v>1885.5</v>
      </c>
      <c r="N500" s="19">
        <f t="shared" si="19"/>
        <v>0.0951259612834792</v>
      </c>
    </row>
    <row r="501" spans="1:14" s="117" customFormat="1" ht="12.75">
      <c r="A501" s="117">
        <v>2021</v>
      </c>
      <c r="B501" s="117" t="s">
        <v>9</v>
      </c>
      <c r="C501" s="117" t="s">
        <v>26</v>
      </c>
      <c r="D501" s="117">
        <v>145</v>
      </c>
      <c r="E501" s="117" t="s">
        <v>53</v>
      </c>
      <c r="F501" s="117">
        <v>6.75</v>
      </c>
      <c r="G501" s="117">
        <v>527.25</v>
      </c>
      <c r="H501" s="117">
        <v>12</v>
      </c>
      <c r="I501" s="117">
        <v>0</v>
      </c>
      <c r="J501" s="117">
        <v>0</v>
      </c>
      <c r="K501" s="117">
        <v>0</v>
      </c>
      <c r="L501" s="117">
        <v>0</v>
      </c>
      <c r="M501" s="117">
        <v>546</v>
      </c>
      <c r="N501" s="19">
        <f t="shared" si="19"/>
        <v>0.012362637362637362</v>
      </c>
    </row>
    <row r="502" spans="1:14" s="117" customFormat="1" ht="12.75">
      <c r="A502" s="117">
        <v>2021</v>
      </c>
      <c r="B502" s="117" t="s">
        <v>9</v>
      </c>
      <c r="C502" s="117" t="s">
        <v>26</v>
      </c>
      <c r="D502" s="117">
        <v>185</v>
      </c>
      <c r="E502" s="117" t="s">
        <v>87</v>
      </c>
      <c r="F502" s="117">
        <v>0</v>
      </c>
      <c r="G502" s="117">
        <v>564</v>
      </c>
      <c r="H502" s="117">
        <v>12</v>
      </c>
      <c r="I502" s="117">
        <v>0</v>
      </c>
      <c r="J502" s="117">
        <v>0</v>
      </c>
      <c r="K502" s="117">
        <v>0</v>
      </c>
      <c r="L502" s="117">
        <v>0</v>
      </c>
      <c r="M502" s="117">
        <v>576</v>
      </c>
      <c r="N502" s="19">
        <f t="shared" si="19"/>
        <v>0</v>
      </c>
    </row>
    <row r="503" spans="5:14" s="170" customFormat="1" ht="15">
      <c r="E503" s="170" t="s">
        <v>84</v>
      </c>
      <c r="F503" s="170">
        <f>SUM(F500:F502)</f>
        <v>186.11</v>
      </c>
      <c r="G503" s="170">
        <f aca="true" t="shared" si="29" ref="G503:M503">SUM(G500:G502)</f>
        <v>2755.3900000000003</v>
      </c>
      <c r="H503" s="170">
        <f t="shared" si="29"/>
        <v>66</v>
      </c>
      <c r="I503" s="170">
        <f t="shared" si="29"/>
        <v>0</v>
      </c>
      <c r="J503" s="170">
        <f t="shared" si="29"/>
        <v>0</v>
      </c>
      <c r="K503" s="170">
        <f t="shared" si="29"/>
        <v>0</v>
      </c>
      <c r="L503" s="170">
        <f t="shared" si="29"/>
        <v>0</v>
      </c>
      <c r="M503" s="170">
        <f t="shared" si="29"/>
        <v>3007.5</v>
      </c>
      <c r="N503" s="171">
        <f t="shared" si="19"/>
        <v>0.06188196176226102</v>
      </c>
    </row>
    <row r="504" spans="1:14" s="117" customFormat="1" ht="12.75">
      <c r="A504" s="117">
        <v>2021</v>
      </c>
      <c r="B504" s="117" t="s">
        <v>6</v>
      </c>
      <c r="C504" s="117" t="s">
        <v>23</v>
      </c>
      <c r="D504" s="117">
        <v>153</v>
      </c>
      <c r="E504" s="117" t="s">
        <v>48</v>
      </c>
      <c r="F504" s="117">
        <v>9.75</v>
      </c>
      <c r="G504" s="117">
        <v>381.75</v>
      </c>
      <c r="H504" s="117">
        <v>4.5</v>
      </c>
      <c r="I504" s="117">
        <v>0</v>
      </c>
      <c r="J504" s="117">
        <v>0</v>
      </c>
      <c r="K504" s="117">
        <v>0</v>
      </c>
      <c r="L504" s="117">
        <v>0</v>
      </c>
      <c r="M504" s="117">
        <v>396</v>
      </c>
      <c r="N504" s="19">
        <f t="shared" si="19"/>
        <v>0.02462121212121212</v>
      </c>
    </row>
    <row r="505" spans="5:14" s="170" customFormat="1" ht="15">
      <c r="E505" s="170" t="s">
        <v>84</v>
      </c>
      <c r="F505" s="170">
        <f>SUM(F504)</f>
        <v>9.75</v>
      </c>
      <c r="G505" s="170">
        <f aca="true" t="shared" si="30" ref="G505:M505">SUM(G504)</f>
        <v>381.75</v>
      </c>
      <c r="H505" s="170">
        <f t="shared" si="30"/>
        <v>4.5</v>
      </c>
      <c r="I505" s="170">
        <f t="shared" si="30"/>
        <v>0</v>
      </c>
      <c r="J505" s="170">
        <f t="shared" si="30"/>
        <v>0</v>
      </c>
      <c r="K505" s="170">
        <f t="shared" si="30"/>
        <v>0</v>
      </c>
      <c r="L505" s="170">
        <f t="shared" si="30"/>
        <v>0</v>
      </c>
      <c r="M505" s="170">
        <f t="shared" si="30"/>
        <v>396</v>
      </c>
      <c r="N505" s="171">
        <f t="shared" si="19"/>
        <v>0.02462121212121212</v>
      </c>
    </row>
    <row r="506" spans="1:14" s="117" customFormat="1" ht="12.75">
      <c r="A506" s="117">
        <v>2021</v>
      </c>
      <c r="B506" s="117" t="s">
        <v>4</v>
      </c>
      <c r="C506" s="117" t="s">
        <v>21</v>
      </c>
      <c r="D506" s="117">
        <v>175</v>
      </c>
      <c r="E506" s="117" t="s">
        <v>65</v>
      </c>
      <c r="F506" s="117">
        <v>31.86</v>
      </c>
      <c r="G506" s="117">
        <v>428.74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460.6</v>
      </c>
      <c r="N506" s="19">
        <f t="shared" si="19"/>
        <v>0.06917064698219713</v>
      </c>
    </row>
    <row r="507" spans="1:14" s="117" customFormat="1" ht="12.75">
      <c r="A507" s="117">
        <v>2021</v>
      </c>
      <c r="B507" s="117" t="s">
        <v>4</v>
      </c>
      <c r="C507" s="117" t="s">
        <v>21</v>
      </c>
      <c r="D507" s="117">
        <v>137</v>
      </c>
      <c r="E507" s="117" t="s">
        <v>197</v>
      </c>
      <c r="F507" s="117">
        <v>0</v>
      </c>
      <c r="G507" s="117">
        <v>60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60</v>
      </c>
      <c r="N507" s="19">
        <f t="shared" si="19"/>
        <v>0</v>
      </c>
    </row>
    <row r="508" spans="1:14" s="117" customFormat="1" ht="12.75">
      <c r="A508" s="117">
        <v>2021</v>
      </c>
      <c r="B508" s="117" t="s">
        <v>4</v>
      </c>
      <c r="C508" s="117" t="s">
        <v>21</v>
      </c>
      <c r="D508" s="117">
        <v>174</v>
      </c>
      <c r="E508" s="117" t="s">
        <v>64</v>
      </c>
      <c r="F508" s="117">
        <v>41.1</v>
      </c>
      <c r="G508" s="117">
        <v>381.4</v>
      </c>
      <c r="H508" s="117">
        <v>13.5</v>
      </c>
      <c r="I508" s="117">
        <v>0</v>
      </c>
      <c r="J508" s="117">
        <v>0</v>
      </c>
      <c r="K508" s="117">
        <v>0</v>
      </c>
      <c r="L508" s="117">
        <v>0</v>
      </c>
      <c r="M508" s="117">
        <v>436</v>
      </c>
      <c r="N508" s="19">
        <f t="shared" si="19"/>
        <v>0.09426605504587156</v>
      </c>
    </row>
    <row r="509" spans="1:14" s="117" customFormat="1" ht="12.75">
      <c r="A509" s="117">
        <v>2021</v>
      </c>
      <c r="B509" s="117" t="s">
        <v>4</v>
      </c>
      <c r="C509" s="117" t="s">
        <v>21</v>
      </c>
      <c r="D509" s="117">
        <v>155</v>
      </c>
      <c r="E509" s="117" t="s">
        <v>41</v>
      </c>
      <c r="F509" s="117">
        <v>92.7</v>
      </c>
      <c r="G509" s="117">
        <v>377.7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470.4</v>
      </c>
      <c r="N509" s="19">
        <f t="shared" si="19"/>
        <v>0.19706632653061226</v>
      </c>
    </row>
    <row r="510" spans="1:14" s="117" customFormat="1" ht="12.75">
      <c r="A510" s="117">
        <v>2021</v>
      </c>
      <c r="B510" s="117" t="s">
        <v>4</v>
      </c>
      <c r="C510" s="117" t="s">
        <v>21</v>
      </c>
      <c r="D510" s="117">
        <v>154</v>
      </c>
      <c r="E510" s="117" t="s">
        <v>40</v>
      </c>
      <c r="F510" s="117">
        <v>221.4</v>
      </c>
      <c r="G510" s="117">
        <v>1222.8</v>
      </c>
      <c r="H510" s="117">
        <v>251.4</v>
      </c>
      <c r="I510" s="117">
        <v>0</v>
      </c>
      <c r="J510" s="117">
        <v>0</v>
      </c>
      <c r="K510" s="117">
        <v>0</v>
      </c>
      <c r="L510" s="117">
        <v>0</v>
      </c>
      <c r="M510" s="117">
        <v>1695.6</v>
      </c>
      <c r="N510" s="19">
        <f t="shared" si="19"/>
        <v>0.1305732484076433</v>
      </c>
    </row>
    <row r="511" spans="1:14" s="117" customFormat="1" ht="12.75">
      <c r="A511" s="117">
        <v>2021</v>
      </c>
      <c r="B511" s="117" t="s">
        <v>4</v>
      </c>
      <c r="C511" s="117" t="s">
        <v>21</v>
      </c>
      <c r="D511" s="117">
        <v>187</v>
      </c>
      <c r="E511" s="117" t="s">
        <v>42</v>
      </c>
      <c r="F511" s="117">
        <v>31.25</v>
      </c>
      <c r="G511" s="117">
        <v>472.62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503.87</v>
      </c>
      <c r="N511" s="19">
        <f t="shared" si="19"/>
        <v>0.06201996546728323</v>
      </c>
    </row>
    <row r="512" spans="5:14" s="170" customFormat="1" ht="15">
      <c r="E512" s="170" t="s">
        <v>84</v>
      </c>
      <c r="F512" s="170">
        <f>SUM(F506:F511)</f>
        <v>418.31000000000006</v>
      </c>
      <c r="G512" s="170">
        <f aca="true" t="shared" si="31" ref="G512:M512">SUM(G506:G511)</f>
        <v>2943.2599999999998</v>
      </c>
      <c r="H512" s="170">
        <f t="shared" si="31"/>
        <v>264.9</v>
      </c>
      <c r="I512" s="170">
        <f t="shared" si="31"/>
        <v>0</v>
      </c>
      <c r="J512" s="170">
        <f t="shared" si="31"/>
        <v>0</v>
      </c>
      <c r="K512" s="170">
        <f t="shared" si="31"/>
        <v>0</v>
      </c>
      <c r="L512" s="170">
        <f t="shared" si="31"/>
        <v>0</v>
      </c>
      <c r="M512" s="170">
        <f t="shared" si="31"/>
        <v>3626.47</v>
      </c>
      <c r="N512" s="171">
        <f t="shared" si="19"/>
        <v>0.11534908602580474</v>
      </c>
    </row>
    <row r="513" spans="1:14" s="117" customFormat="1" ht="12.75">
      <c r="A513" s="117">
        <v>2021</v>
      </c>
      <c r="B513" s="117" t="s">
        <v>7</v>
      </c>
      <c r="C513" s="117" t="s">
        <v>198</v>
      </c>
      <c r="D513" s="117">
        <v>138</v>
      </c>
      <c r="E513" s="117" t="s">
        <v>49</v>
      </c>
      <c r="F513" s="117">
        <v>15</v>
      </c>
      <c r="G513" s="117">
        <v>516.05</v>
      </c>
      <c r="H513" s="117">
        <v>36</v>
      </c>
      <c r="I513" s="117">
        <v>0</v>
      </c>
      <c r="J513" s="117">
        <v>0</v>
      </c>
      <c r="K513" s="117">
        <v>0</v>
      </c>
      <c r="L513" s="117">
        <v>0</v>
      </c>
      <c r="M513" s="117">
        <v>567.05</v>
      </c>
      <c r="N513" s="19">
        <f t="shared" si="19"/>
        <v>0.026452693765981836</v>
      </c>
    </row>
    <row r="514" spans="5:14" s="170" customFormat="1" ht="15">
      <c r="E514" s="170" t="s">
        <v>84</v>
      </c>
      <c r="F514" s="170">
        <f>SUM(F513)</f>
        <v>15</v>
      </c>
      <c r="G514" s="170">
        <f aca="true" t="shared" si="32" ref="G514:M514">SUM(G513)</f>
        <v>516.05</v>
      </c>
      <c r="H514" s="170">
        <f t="shared" si="32"/>
        <v>36</v>
      </c>
      <c r="I514" s="170">
        <f t="shared" si="32"/>
        <v>0</v>
      </c>
      <c r="J514" s="170">
        <f t="shared" si="32"/>
        <v>0</v>
      </c>
      <c r="K514" s="170">
        <f t="shared" si="32"/>
        <v>0</v>
      </c>
      <c r="L514" s="170">
        <f t="shared" si="32"/>
        <v>0</v>
      </c>
      <c r="M514" s="170">
        <f t="shared" si="32"/>
        <v>567.05</v>
      </c>
      <c r="N514" s="171">
        <f t="shared" si="19"/>
        <v>0.026452693765981836</v>
      </c>
    </row>
    <row r="515" spans="1:14" s="117" customFormat="1" ht="12.75">
      <c r="A515" s="117">
        <v>2021</v>
      </c>
      <c r="B515" s="117" t="s">
        <v>16</v>
      </c>
      <c r="C515" s="117" t="s">
        <v>33</v>
      </c>
      <c r="D515" s="117">
        <v>998</v>
      </c>
      <c r="E515" s="117" t="s">
        <v>72</v>
      </c>
      <c r="F515" s="117">
        <v>45</v>
      </c>
      <c r="G515" s="117">
        <v>0</v>
      </c>
      <c r="H515" s="117">
        <v>0</v>
      </c>
      <c r="I515" s="117">
        <v>72</v>
      </c>
      <c r="J515" s="117">
        <v>18</v>
      </c>
      <c r="K515" s="117">
        <v>72</v>
      </c>
      <c r="L515" s="117">
        <v>0</v>
      </c>
      <c r="M515" s="117">
        <v>207</v>
      </c>
      <c r="N515" s="19">
        <f t="shared" si="19"/>
        <v>0.21739130434782608</v>
      </c>
    </row>
    <row r="516" spans="1:14" s="117" customFormat="1" ht="12.75">
      <c r="A516" s="117">
        <v>2021</v>
      </c>
      <c r="B516" s="117" t="s">
        <v>16</v>
      </c>
      <c r="C516" s="117" t="s">
        <v>33</v>
      </c>
      <c r="D516" s="117">
        <v>999</v>
      </c>
      <c r="E516" s="117" t="s">
        <v>70</v>
      </c>
      <c r="F516" s="117">
        <v>0</v>
      </c>
      <c r="G516" s="117">
        <v>148.5</v>
      </c>
      <c r="H516" s="117">
        <v>0</v>
      </c>
      <c r="I516" s="117">
        <v>0</v>
      </c>
      <c r="J516" s="117">
        <v>0</v>
      </c>
      <c r="K516" s="117">
        <v>0</v>
      </c>
      <c r="L516" s="117">
        <v>0</v>
      </c>
      <c r="M516" s="117">
        <v>148.5</v>
      </c>
      <c r="N516" s="19">
        <f t="shared" si="19"/>
        <v>0</v>
      </c>
    </row>
    <row r="517" spans="1:14" s="117" customFormat="1" ht="12.75">
      <c r="A517" s="117" t="s">
        <v>84</v>
      </c>
      <c r="B517" s="117">
        <f>COUNTA(B459:B516)</f>
        <v>45</v>
      </c>
      <c r="F517" s="117">
        <f>SUM(F463+F466+F473+F479+F482+F487+F493+F496+F503+F499+F512+F514+F505)</f>
        <v>2253.07</v>
      </c>
      <c r="G517" s="117">
        <f>SUM(G463+G466+G473+G479+G482+G487+G493+G496+G503+G499+G512+G514+G505)</f>
        <v>23373.87</v>
      </c>
      <c r="H517" s="117">
        <f>SUM(H463+H466+H505+H473+H479+H482+H487+H493+H496+H503+H499+H512+H514)</f>
        <v>2516.19</v>
      </c>
      <c r="I517" s="117">
        <f>SUM(I463+I466+I505+I473+I479+I482+I487+I493+I496+I503+I499+I512+I514)</f>
        <v>33</v>
      </c>
      <c r="J517" s="117">
        <f aca="true" t="shared" si="33" ref="J517:L517">SUM(J463+J466+J473+J479+J482+J487+J493+J496+J503+J499+J512+J514)</f>
        <v>0</v>
      </c>
      <c r="K517" s="117">
        <f t="shared" si="33"/>
        <v>43.5</v>
      </c>
      <c r="L517" s="117">
        <f t="shared" si="33"/>
        <v>0.86</v>
      </c>
      <c r="M517" s="117">
        <f>SUM(M463+M466+M473+M479+M505+M482+M487+M493+M496+M503+M499+M512+M514)</f>
        <v>28220.489999999998</v>
      </c>
      <c r="N517" s="19">
        <f t="shared" si="19"/>
        <v>0.0798380892748496</v>
      </c>
    </row>
    <row r="518" s="117" customFormat="1" ht="12.75">
      <c r="N518" s="19"/>
    </row>
    <row r="520" spans="1:13" ht="12.75">
      <c r="A520" s="92" t="s">
        <v>81</v>
      </c>
      <c r="B520" s="92" t="s">
        <v>96</v>
      </c>
      <c r="C520" s="92" t="s">
        <v>97</v>
      </c>
      <c r="D520" s="92" t="s">
        <v>98</v>
      </c>
      <c r="E520" s="92" t="s">
        <v>99</v>
      </c>
      <c r="F520" s="92" t="s">
        <v>100</v>
      </c>
      <c r="G520" s="92" t="s">
        <v>101</v>
      </c>
      <c r="H520" s="92" t="s">
        <v>102</v>
      </c>
      <c r="I520" s="92" t="s">
        <v>103</v>
      </c>
      <c r="J520" s="92" t="s">
        <v>104</v>
      </c>
      <c r="K520" s="92" t="s">
        <v>105</v>
      </c>
      <c r="L520" s="92" t="s">
        <v>106</v>
      </c>
      <c r="M520" s="92" t="s">
        <v>84</v>
      </c>
    </row>
    <row r="521" spans="1:14" ht="12.75">
      <c r="A521" s="118" t="s">
        <v>184</v>
      </c>
      <c r="B521" s="118" t="s">
        <v>13</v>
      </c>
      <c r="C521" s="118" t="s">
        <v>30</v>
      </c>
      <c r="D521" s="118" t="s">
        <v>108</v>
      </c>
      <c r="E521" s="118" t="s">
        <v>61</v>
      </c>
      <c r="F521" s="119">
        <v>40.9</v>
      </c>
      <c r="G521" s="119">
        <v>420.85</v>
      </c>
      <c r="H521" s="119">
        <v>225.85</v>
      </c>
      <c r="I521" s="119">
        <v>0</v>
      </c>
      <c r="J521" s="119">
        <v>0</v>
      </c>
      <c r="K521" s="119">
        <v>0</v>
      </c>
      <c r="L521" s="119">
        <v>0</v>
      </c>
      <c r="M521" s="119">
        <v>687.6</v>
      </c>
      <c r="N521" s="19">
        <f>F521/M521</f>
        <v>0.05948225712623618</v>
      </c>
    </row>
    <row r="522" spans="1:14" ht="12.75">
      <c r="A522" s="118" t="s">
        <v>184</v>
      </c>
      <c r="B522" s="118" t="s">
        <v>13</v>
      </c>
      <c r="C522" s="118" t="s">
        <v>30</v>
      </c>
      <c r="D522" s="118" t="s">
        <v>109</v>
      </c>
      <c r="E522" s="118" t="s">
        <v>62</v>
      </c>
      <c r="F522" s="119">
        <v>33</v>
      </c>
      <c r="G522" s="119">
        <v>473.31</v>
      </c>
      <c r="H522" s="119">
        <v>12</v>
      </c>
      <c r="I522" s="119">
        <v>0</v>
      </c>
      <c r="J522" s="119">
        <v>0</v>
      </c>
      <c r="K522" s="119">
        <v>0</v>
      </c>
      <c r="L522" s="119">
        <v>0</v>
      </c>
      <c r="M522" s="119">
        <v>518.31</v>
      </c>
      <c r="N522" s="19">
        <f aca="true" t="shared" si="34" ref="N522:N583">F522/M522</f>
        <v>0.06366846095965735</v>
      </c>
    </row>
    <row r="523" spans="1:14" ht="12.75">
      <c r="A523" s="118" t="s">
        <v>184</v>
      </c>
      <c r="B523" s="118" t="s">
        <v>13</v>
      </c>
      <c r="C523" s="118" t="s">
        <v>30</v>
      </c>
      <c r="D523" s="118" t="s">
        <v>110</v>
      </c>
      <c r="E523" s="118" t="s">
        <v>59</v>
      </c>
      <c r="F523" s="119">
        <v>53.98</v>
      </c>
      <c r="G523" s="119">
        <v>640.63</v>
      </c>
      <c r="H523" s="119">
        <v>12</v>
      </c>
      <c r="I523" s="119">
        <v>0</v>
      </c>
      <c r="J523" s="119">
        <v>0</v>
      </c>
      <c r="K523" s="119">
        <v>0</v>
      </c>
      <c r="L523" s="119">
        <v>0</v>
      </c>
      <c r="M523" s="119">
        <v>706.61</v>
      </c>
      <c r="N523" s="19">
        <f t="shared" si="34"/>
        <v>0.07639291830005236</v>
      </c>
    </row>
    <row r="524" spans="1:14" ht="12.75">
      <c r="A524" s="118" t="s">
        <v>184</v>
      </c>
      <c r="B524" s="118" t="s">
        <v>13</v>
      </c>
      <c r="C524" s="118" t="s">
        <v>30</v>
      </c>
      <c r="D524" s="118" t="s">
        <v>111</v>
      </c>
      <c r="E524" s="118" t="s">
        <v>60</v>
      </c>
      <c r="F524" s="119">
        <v>20.57</v>
      </c>
      <c r="G524" s="119">
        <v>294.56</v>
      </c>
      <c r="H524" s="119">
        <v>6</v>
      </c>
      <c r="I524" s="119">
        <v>0</v>
      </c>
      <c r="J524" s="119">
        <v>0</v>
      </c>
      <c r="K524" s="119">
        <v>0</v>
      </c>
      <c r="L524" s="119">
        <v>0</v>
      </c>
      <c r="M524" s="119">
        <v>321.13</v>
      </c>
      <c r="N524" s="19">
        <f>F524/M524</f>
        <v>0.06405505558496559</v>
      </c>
    </row>
    <row r="525" spans="1:14" s="170" customFormat="1" ht="15">
      <c r="A525" s="172" t="s">
        <v>184</v>
      </c>
      <c r="B525" s="172" t="s">
        <v>13</v>
      </c>
      <c r="C525" s="172" t="s">
        <v>30</v>
      </c>
      <c r="D525" s="172"/>
      <c r="E525" s="172" t="s">
        <v>84</v>
      </c>
      <c r="F525" s="173">
        <f>SUM(F521:F524)</f>
        <v>148.45</v>
      </c>
      <c r="G525" s="173">
        <f>SUM(G521:G524)</f>
        <v>1829.35</v>
      </c>
      <c r="H525" s="173">
        <f aca="true" t="shared" si="35" ref="H525:L525">SUM(H521:H524)</f>
        <v>255.85</v>
      </c>
      <c r="I525" s="173">
        <f t="shared" si="35"/>
        <v>0</v>
      </c>
      <c r="J525" s="173">
        <f t="shared" si="35"/>
        <v>0</v>
      </c>
      <c r="K525" s="173">
        <f t="shared" si="35"/>
        <v>0</v>
      </c>
      <c r="L525" s="173">
        <f t="shared" si="35"/>
        <v>0</v>
      </c>
      <c r="M525" s="173">
        <f>SUM(M521:M524)</f>
        <v>2233.65</v>
      </c>
      <c r="N525" s="171">
        <f>F525/M525</f>
        <v>0.0664607257179952</v>
      </c>
    </row>
    <row r="526" spans="1:14" ht="12.75">
      <c r="A526" s="118" t="s">
        <v>184</v>
      </c>
      <c r="B526" s="118" t="s">
        <v>3</v>
      </c>
      <c r="C526" s="118" t="s">
        <v>20</v>
      </c>
      <c r="D526" s="118" t="s">
        <v>112</v>
      </c>
      <c r="E526" s="118" t="s">
        <v>39</v>
      </c>
      <c r="F526" s="119">
        <v>0</v>
      </c>
      <c r="G526" s="119">
        <v>617.3</v>
      </c>
      <c r="H526" s="119">
        <v>13.2</v>
      </c>
      <c r="I526" s="119">
        <v>0</v>
      </c>
      <c r="J526" s="119">
        <v>0</v>
      </c>
      <c r="K526" s="119">
        <v>0</v>
      </c>
      <c r="L526" s="119">
        <v>0</v>
      </c>
      <c r="M526" s="119">
        <v>630.5</v>
      </c>
      <c r="N526" s="19">
        <f t="shared" si="34"/>
        <v>0</v>
      </c>
    </row>
    <row r="527" spans="1:14" ht="12.75">
      <c r="A527" s="118" t="s">
        <v>184</v>
      </c>
      <c r="B527" s="118" t="s">
        <v>3</v>
      </c>
      <c r="C527" s="118" t="s">
        <v>20</v>
      </c>
      <c r="D527" s="118" t="s">
        <v>113</v>
      </c>
      <c r="E527" s="118" t="s">
        <v>38</v>
      </c>
      <c r="F527" s="119">
        <v>0</v>
      </c>
      <c r="G527" s="119">
        <v>295.9</v>
      </c>
      <c r="H527" s="119">
        <v>7.8</v>
      </c>
      <c r="I527" s="119">
        <v>0</v>
      </c>
      <c r="J527" s="119">
        <v>0</v>
      </c>
      <c r="K527" s="119">
        <v>0</v>
      </c>
      <c r="L527" s="119">
        <v>0</v>
      </c>
      <c r="M527" s="119">
        <v>303.7</v>
      </c>
      <c r="N527" s="19">
        <f t="shared" si="34"/>
        <v>0</v>
      </c>
    </row>
    <row r="528" spans="1:14" ht="12.75">
      <c r="A528" s="118" t="s">
        <v>184</v>
      </c>
      <c r="B528" s="118" t="s">
        <v>3</v>
      </c>
      <c r="C528" s="118" t="s">
        <v>20</v>
      </c>
      <c r="D528" s="118" t="s">
        <v>185</v>
      </c>
      <c r="E528" s="118" t="s">
        <v>186</v>
      </c>
      <c r="F528" s="119">
        <v>0</v>
      </c>
      <c r="G528" s="119">
        <v>64.4</v>
      </c>
      <c r="H528" s="119">
        <v>7</v>
      </c>
      <c r="I528" s="119">
        <v>0</v>
      </c>
      <c r="J528" s="119">
        <v>0</v>
      </c>
      <c r="K528" s="119">
        <v>0</v>
      </c>
      <c r="L528" s="119">
        <v>0</v>
      </c>
      <c r="M528" s="119">
        <v>71.4</v>
      </c>
      <c r="N528" s="19">
        <f t="shared" si="34"/>
        <v>0</v>
      </c>
    </row>
    <row r="529" spans="1:14" s="170" customFormat="1" ht="15">
      <c r="A529" s="172" t="s">
        <v>184</v>
      </c>
      <c r="B529" s="172" t="s">
        <v>3</v>
      </c>
      <c r="C529" s="172" t="s">
        <v>20</v>
      </c>
      <c r="D529" s="172"/>
      <c r="E529" s="172" t="s">
        <v>84</v>
      </c>
      <c r="F529" s="173">
        <f>SUM(F526:F528)</f>
        <v>0</v>
      </c>
      <c r="G529" s="173">
        <f aca="true" t="shared" si="36" ref="G529:M529">SUM(G526:G528)</f>
        <v>977.5999999999999</v>
      </c>
      <c r="H529" s="173">
        <f t="shared" si="36"/>
        <v>28</v>
      </c>
      <c r="I529" s="173">
        <f t="shared" si="36"/>
        <v>0</v>
      </c>
      <c r="J529" s="173">
        <f t="shared" si="36"/>
        <v>0</v>
      </c>
      <c r="K529" s="173">
        <f t="shared" si="36"/>
        <v>0</v>
      </c>
      <c r="L529" s="173">
        <f t="shared" si="36"/>
        <v>0</v>
      </c>
      <c r="M529" s="173">
        <f t="shared" si="36"/>
        <v>1005.6</v>
      </c>
      <c r="N529" s="171">
        <f t="shared" si="34"/>
        <v>0</v>
      </c>
    </row>
    <row r="530" spans="1:14" ht="12.75">
      <c r="A530" s="118" t="s">
        <v>184</v>
      </c>
      <c r="B530" s="118" t="s">
        <v>8</v>
      </c>
      <c r="C530" s="118" t="s">
        <v>25</v>
      </c>
      <c r="D530" s="118" t="s">
        <v>114</v>
      </c>
      <c r="E530" s="118" t="s">
        <v>51</v>
      </c>
      <c r="F530" s="119">
        <v>27</v>
      </c>
      <c r="G530" s="119">
        <v>419.3</v>
      </c>
      <c r="H530" s="119">
        <v>41</v>
      </c>
      <c r="I530" s="119">
        <v>0</v>
      </c>
      <c r="J530" s="119">
        <v>0</v>
      </c>
      <c r="K530" s="119">
        <v>0</v>
      </c>
      <c r="L530" s="119">
        <v>0</v>
      </c>
      <c r="M530" s="119">
        <v>487.3</v>
      </c>
      <c r="N530" s="19">
        <f t="shared" si="34"/>
        <v>0.055407346603734864</v>
      </c>
    </row>
    <row r="531" spans="1:14" ht="12.75">
      <c r="A531" s="118" t="s">
        <v>184</v>
      </c>
      <c r="B531" s="118" t="s">
        <v>8</v>
      </c>
      <c r="C531" s="118" t="s">
        <v>25</v>
      </c>
      <c r="D531" s="118" t="s">
        <v>115</v>
      </c>
      <c r="E531" s="118" t="s">
        <v>45</v>
      </c>
      <c r="F531" s="119">
        <v>18</v>
      </c>
      <c r="G531" s="119">
        <v>280.85</v>
      </c>
      <c r="H531" s="119">
        <v>4.5</v>
      </c>
      <c r="I531" s="119">
        <v>6</v>
      </c>
      <c r="J531" s="119">
        <v>0</v>
      </c>
      <c r="K531" s="119">
        <v>6</v>
      </c>
      <c r="L531" s="119">
        <v>0</v>
      </c>
      <c r="M531" s="119">
        <v>315.35</v>
      </c>
      <c r="N531" s="19">
        <f t="shared" si="34"/>
        <v>0.05707943554780402</v>
      </c>
    </row>
    <row r="532" spans="1:14" ht="12.75">
      <c r="A532" s="118" t="s">
        <v>184</v>
      </c>
      <c r="B532" s="118" t="s">
        <v>8</v>
      </c>
      <c r="C532" s="118" t="s">
        <v>25</v>
      </c>
      <c r="D532" s="118" t="s">
        <v>116</v>
      </c>
      <c r="E532" s="118" t="s">
        <v>43</v>
      </c>
      <c r="F532" s="119">
        <v>10.5</v>
      </c>
      <c r="G532" s="119">
        <v>483.9</v>
      </c>
      <c r="H532" s="119">
        <v>10.5</v>
      </c>
      <c r="I532" s="119">
        <v>0</v>
      </c>
      <c r="J532" s="119">
        <v>0</v>
      </c>
      <c r="K532" s="119">
        <v>0</v>
      </c>
      <c r="L532" s="119">
        <v>0</v>
      </c>
      <c r="M532" s="119">
        <v>504.9</v>
      </c>
      <c r="N532" s="19">
        <f t="shared" si="34"/>
        <v>0.020796197266785502</v>
      </c>
    </row>
    <row r="533" spans="1:14" ht="12.75">
      <c r="A533" s="118" t="s">
        <v>184</v>
      </c>
      <c r="B533" s="118" t="s">
        <v>8</v>
      </c>
      <c r="C533" s="118" t="s">
        <v>25</v>
      </c>
      <c r="D533" s="118" t="s">
        <v>117</v>
      </c>
      <c r="E533" s="118" t="s">
        <v>50</v>
      </c>
      <c r="F533" s="119">
        <v>19.5</v>
      </c>
      <c r="G533" s="119">
        <v>373.5</v>
      </c>
      <c r="H533" s="119">
        <v>40.5</v>
      </c>
      <c r="I533" s="119">
        <v>0</v>
      </c>
      <c r="J533" s="119">
        <v>0</v>
      </c>
      <c r="K533" s="119">
        <v>0</v>
      </c>
      <c r="L533" s="119">
        <v>0</v>
      </c>
      <c r="M533" s="119">
        <v>433.5</v>
      </c>
      <c r="N533" s="19">
        <f t="shared" si="34"/>
        <v>0.04498269896193772</v>
      </c>
    </row>
    <row r="534" spans="1:14" ht="12.75">
      <c r="A534" s="118" t="s">
        <v>184</v>
      </c>
      <c r="B534" s="118" t="s">
        <v>8</v>
      </c>
      <c r="C534" s="118" t="s">
        <v>25</v>
      </c>
      <c r="D534" s="118" t="s">
        <v>118</v>
      </c>
      <c r="E534" s="118" t="s">
        <v>47</v>
      </c>
      <c r="F534" s="119">
        <v>10</v>
      </c>
      <c r="G534" s="119">
        <v>599.5</v>
      </c>
      <c r="H534" s="119">
        <v>9</v>
      </c>
      <c r="I534" s="119">
        <v>0</v>
      </c>
      <c r="J534" s="119">
        <v>0</v>
      </c>
      <c r="K534" s="119">
        <v>0</v>
      </c>
      <c r="L534" s="119">
        <v>0</v>
      </c>
      <c r="M534" s="119">
        <v>618.5</v>
      </c>
      <c r="N534" s="19">
        <f t="shared" si="34"/>
        <v>0.016168148746968473</v>
      </c>
    </row>
    <row r="535" spans="1:14" ht="12.75">
      <c r="A535" s="118" t="s">
        <v>184</v>
      </c>
      <c r="B535" s="118" t="s">
        <v>8</v>
      </c>
      <c r="C535" s="118" t="s">
        <v>25</v>
      </c>
      <c r="D535" s="118" t="s">
        <v>120</v>
      </c>
      <c r="E535" s="118" t="s">
        <v>42</v>
      </c>
      <c r="F535" s="119">
        <v>14.15</v>
      </c>
      <c r="G535" s="119">
        <v>293.65</v>
      </c>
      <c r="H535" s="119">
        <v>4.5</v>
      </c>
      <c r="I535" s="119">
        <v>0</v>
      </c>
      <c r="J535" s="119">
        <v>0</v>
      </c>
      <c r="K535" s="119">
        <v>0</v>
      </c>
      <c r="L535" s="119">
        <v>0</v>
      </c>
      <c r="M535" s="119">
        <v>312.3</v>
      </c>
      <c r="N535" s="19">
        <f t="shared" si="34"/>
        <v>0.04530899775856548</v>
      </c>
    </row>
    <row r="536" spans="1:14" ht="12.75">
      <c r="A536" s="118" t="s">
        <v>184</v>
      </c>
      <c r="B536" s="118" t="s">
        <v>8</v>
      </c>
      <c r="C536" s="118" t="s">
        <v>25</v>
      </c>
      <c r="D536" s="118" t="s">
        <v>187</v>
      </c>
      <c r="E536" s="118" t="s">
        <v>188</v>
      </c>
      <c r="F536" s="119">
        <v>0</v>
      </c>
      <c r="G536" s="119">
        <v>82.5</v>
      </c>
      <c r="H536" s="119">
        <v>0</v>
      </c>
      <c r="I536" s="119">
        <v>0</v>
      </c>
      <c r="J536" s="119">
        <v>0</v>
      </c>
      <c r="K536" s="119">
        <v>0</v>
      </c>
      <c r="L536" s="119">
        <v>0</v>
      </c>
      <c r="M536" s="119">
        <v>82.5</v>
      </c>
      <c r="N536" s="19">
        <f t="shared" si="34"/>
        <v>0</v>
      </c>
    </row>
    <row r="537" spans="1:14" s="170" customFormat="1" ht="15">
      <c r="A537" s="172" t="s">
        <v>184</v>
      </c>
      <c r="B537" s="172" t="s">
        <v>8</v>
      </c>
      <c r="C537" s="172" t="s">
        <v>25</v>
      </c>
      <c r="D537" s="172"/>
      <c r="E537" s="172" t="s">
        <v>84</v>
      </c>
      <c r="F537" s="173">
        <f>SUM(F530:F536)</f>
        <v>99.15</v>
      </c>
      <c r="G537" s="173">
        <f aca="true" t="shared" si="37" ref="G537:M537">SUM(G530:G536)</f>
        <v>2533.2000000000003</v>
      </c>
      <c r="H537" s="173">
        <f t="shared" si="37"/>
        <v>110</v>
      </c>
      <c r="I537" s="173">
        <f t="shared" si="37"/>
        <v>6</v>
      </c>
      <c r="J537" s="173">
        <f t="shared" si="37"/>
        <v>0</v>
      </c>
      <c r="K537" s="173">
        <f t="shared" si="37"/>
        <v>6</v>
      </c>
      <c r="L537" s="173">
        <f t="shared" si="37"/>
        <v>0</v>
      </c>
      <c r="M537" s="173">
        <f t="shared" si="37"/>
        <v>2754.3500000000004</v>
      </c>
      <c r="N537" s="171">
        <f t="shared" si="34"/>
        <v>0.03599760379036796</v>
      </c>
    </row>
    <row r="538" spans="1:14" ht="12.75">
      <c r="A538" s="118" t="s">
        <v>184</v>
      </c>
      <c r="B538" s="118" t="s">
        <v>11</v>
      </c>
      <c r="C538" s="118" t="s">
        <v>28</v>
      </c>
      <c r="D538" s="118" t="s">
        <v>121</v>
      </c>
      <c r="E538" s="118" t="s">
        <v>55</v>
      </c>
      <c r="F538" s="119">
        <v>32.7</v>
      </c>
      <c r="G538" s="119">
        <v>268.85</v>
      </c>
      <c r="H538" s="119">
        <v>36.3</v>
      </c>
      <c r="I538" s="119">
        <v>0</v>
      </c>
      <c r="J538" s="119">
        <v>0</v>
      </c>
      <c r="K538" s="119">
        <v>0</v>
      </c>
      <c r="L538" s="119">
        <v>0</v>
      </c>
      <c r="M538" s="119">
        <v>337.85</v>
      </c>
      <c r="N538" s="19">
        <f t="shared" si="34"/>
        <v>0.09678851561343792</v>
      </c>
    </row>
    <row r="539" spans="1:14" ht="12.75">
      <c r="A539" s="118" t="s">
        <v>184</v>
      </c>
      <c r="B539" s="118" t="s">
        <v>11</v>
      </c>
      <c r="C539" s="118" t="s">
        <v>28</v>
      </c>
      <c r="D539" s="118" t="s">
        <v>122</v>
      </c>
      <c r="E539" s="118" t="s">
        <v>57</v>
      </c>
      <c r="F539" s="119">
        <v>44.7</v>
      </c>
      <c r="G539" s="119">
        <v>425.6</v>
      </c>
      <c r="H539" s="119">
        <v>27</v>
      </c>
      <c r="I539" s="119">
        <v>0</v>
      </c>
      <c r="J539" s="119">
        <v>0</v>
      </c>
      <c r="K539" s="119">
        <v>0</v>
      </c>
      <c r="L539" s="119">
        <v>0</v>
      </c>
      <c r="M539" s="119">
        <v>497.3</v>
      </c>
      <c r="N539" s="19">
        <f t="shared" si="34"/>
        <v>0.08988538105771164</v>
      </c>
    </row>
    <row r="540" spans="1:14" ht="12.75">
      <c r="A540" s="118" t="s">
        <v>184</v>
      </c>
      <c r="B540" s="118" t="s">
        <v>11</v>
      </c>
      <c r="C540" s="118" t="s">
        <v>28</v>
      </c>
      <c r="D540" s="118" t="s">
        <v>123</v>
      </c>
      <c r="E540" s="118" t="s">
        <v>58</v>
      </c>
      <c r="F540" s="119">
        <v>33.55</v>
      </c>
      <c r="G540" s="119">
        <v>297.05</v>
      </c>
      <c r="H540" s="119">
        <v>6.7</v>
      </c>
      <c r="I540" s="119">
        <v>0</v>
      </c>
      <c r="J540" s="119">
        <v>0</v>
      </c>
      <c r="K540" s="119">
        <v>4.5</v>
      </c>
      <c r="L540" s="119">
        <v>0</v>
      </c>
      <c r="M540" s="119">
        <v>341.8</v>
      </c>
      <c r="N540" s="19">
        <f t="shared" si="34"/>
        <v>0.0981568168519602</v>
      </c>
    </row>
    <row r="541" spans="1:14" ht="12.75">
      <c r="A541" s="118" t="s">
        <v>184</v>
      </c>
      <c r="B541" s="118" t="s">
        <v>11</v>
      </c>
      <c r="C541" s="118" t="s">
        <v>28</v>
      </c>
      <c r="D541" s="118" t="s">
        <v>124</v>
      </c>
      <c r="E541" s="118" t="s">
        <v>92</v>
      </c>
      <c r="F541" s="119">
        <v>56.45</v>
      </c>
      <c r="G541" s="119">
        <v>239</v>
      </c>
      <c r="H541" s="119">
        <v>6.5</v>
      </c>
      <c r="I541" s="119">
        <v>0</v>
      </c>
      <c r="J541" s="119">
        <v>0</v>
      </c>
      <c r="K541" s="119">
        <v>0</v>
      </c>
      <c r="L541" s="119">
        <v>0</v>
      </c>
      <c r="M541" s="119">
        <v>301.95</v>
      </c>
      <c r="N541" s="19">
        <f t="shared" si="34"/>
        <v>0.18695148203344927</v>
      </c>
    </row>
    <row r="542" spans="1:14" ht="12.75">
      <c r="A542" s="118" t="s">
        <v>184</v>
      </c>
      <c r="B542" s="118" t="s">
        <v>11</v>
      </c>
      <c r="C542" s="118" t="s">
        <v>28</v>
      </c>
      <c r="D542" s="118" t="s">
        <v>125</v>
      </c>
      <c r="E542" s="118" t="s">
        <v>56</v>
      </c>
      <c r="F542" s="119">
        <v>35.45</v>
      </c>
      <c r="G542" s="119">
        <v>268.15</v>
      </c>
      <c r="H542" s="119">
        <v>88.4</v>
      </c>
      <c r="I542" s="119">
        <v>24</v>
      </c>
      <c r="J542" s="119">
        <v>0</v>
      </c>
      <c r="K542" s="119">
        <v>30</v>
      </c>
      <c r="L542" s="119">
        <v>0</v>
      </c>
      <c r="M542" s="119">
        <v>446</v>
      </c>
      <c r="N542" s="19">
        <f t="shared" si="34"/>
        <v>0.07948430493273544</v>
      </c>
    </row>
    <row r="543" spans="1:14" s="170" customFormat="1" ht="15">
      <c r="A543" s="172" t="s">
        <v>184</v>
      </c>
      <c r="B543" s="172" t="s">
        <v>11</v>
      </c>
      <c r="C543" s="172" t="s">
        <v>28</v>
      </c>
      <c r="D543" s="172"/>
      <c r="E543" s="172" t="s">
        <v>84</v>
      </c>
      <c r="F543" s="173">
        <f>SUM(F538:F542)</f>
        <v>202.85000000000002</v>
      </c>
      <c r="G543" s="173">
        <f aca="true" t="shared" si="38" ref="G543:M543">SUM(G538:G542)</f>
        <v>1498.65</v>
      </c>
      <c r="H543" s="173">
        <f t="shared" si="38"/>
        <v>164.9</v>
      </c>
      <c r="I543" s="173">
        <f t="shared" si="38"/>
        <v>24</v>
      </c>
      <c r="J543" s="173">
        <f t="shared" si="38"/>
        <v>0</v>
      </c>
      <c r="K543" s="173">
        <f t="shared" si="38"/>
        <v>34.5</v>
      </c>
      <c r="L543" s="173">
        <f t="shared" si="38"/>
        <v>0</v>
      </c>
      <c r="M543" s="173">
        <f t="shared" si="38"/>
        <v>1924.9</v>
      </c>
      <c r="N543" s="171">
        <f t="shared" si="34"/>
        <v>0.1053820977713128</v>
      </c>
    </row>
    <row r="544" spans="1:14" ht="12.75">
      <c r="A544" s="118" t="s">
        <v>184</v>
      </c>
      <c r="B544" s="118" t="s">
        <v>2</v>
      </c>
      <c r="C544" s="118" t="s">
        <v>19</v>
      </c>
      <c r="D544" s="118" t="s">
        <v>189</v>
      </c>
      <c r="E544" s="118" t="s">
        <v>190</v>
      </c>
      <c r="F544" s="119">
        <v>84.3</v>
      </c>
      <c r="G544" s="119">
        <v>440.7</v>
      </c>
      <c r="H544" s="119">
        <v>0</v>
      </c>
      <c r="I544" s="119">
        <v>0</v>
      </c>
      <c r="J544" s="119">
        <v>0</v>
      </c>
      <c r="K544" s="119">
        <v>0</v>
      </c>
      <c r="L544" s="119">
        <v>0</v>
      </c>
      <c r="M544" s="119">
        <v>525</v>
      </c>
      <c r="N544" s="19">
        <f t="shared" si="34"/>
        <v>0.16057142857142856</v>
      </c>
    </row>
    <row r="545" spans="1:14" ht="12.75">
      <c r="A545" s="118" t="s">
        <v>184</v>
      </c>
      <c r="B545" s="118" t="s">
        <v>2</v>
      </c>
      <c r="C545" s="118" t="s">
        <v>19</v>
      </c>
      <c r="D545" s="118" t="s">
        <v>126</v>
      </c>
      <c r="E545" s="118" t="s">
        <v>69</v>
      </c>
      <c r="F545" s="119">
        <v>402.6</v>
      </c>
      <c r="G545" s="119">
        <v>1790.9</v>
      </c>
      <c r="H545" s="119">
        <v>359.9</v>
      </c>
      <c r="I545" s="119">
        <v>0</v>
      </c>
      <c r="J545" s="119">
        <v>0</v>
      </c>
      <c r="K545" s="119">
        <v>0</v>
      </c>
      <c r="L545" s="119">
        <v>0</v>
      </c>
      <c r="M545" s="119">
        <v>2553.4</v>
      </c>
      <c r="N545" s="19">
        <f t="shared" si="34"/>
        <v>0.15767212344325213</v>
      </c>
    </row>
    <row r="546" spans="1:14" s="170" customFormat="1" ht="15">
      <c r="A546" s="172" t="s">
        <v>184</v>
      </c>
      <c r="B546" s="172" t="s">
        <v>2</v>
      </c>
      <c r="C546" s="172" t="s">
        <v>19</v>
      </c>
      <c r="D546" s="172"/>
      <c r="E546" s="172" t="s">
        <v>84</v>
      </c>
      <c r="F546" s="173">
        <f>SUM(F544:F545)</f>
        <v>486.90000000000003</v>
      </c>
      <c r="G546" s="173">
        <f aca="true" t="shared" si="39" ref="G546:M546">SUM(G544:G545)</f>
        <v>2231.6</v>
      </c>
      <c r="H546" s="173">
        <f t="shared" si="39"/>
        <v>359.9</v>
      </c>
      <c r="I546" s="173">
        <f t="shared" si="39"/>
        <v>0</v>
      </c>
      <c r="J546" s="173">
        <f t="shared" si="39"/>
        <v>0</v>
      </c>
      <c r="K546" s="173">
        <f t="shared" si="39"/>
        <v>0</v>
      </c>
      <c r="L546" s="173">
        <f t="shared" si="39"/>
        <v>0</v>
      </c>
      <c r="M546" s="173">
        <f t="shared" si="39"/>
        <v>3078.4</v>
      </c>
      <c r="N546" s="171">
        <f t="shared" si="34"/>
        <v>0.15816658004158005</v>
      </c>
    </row>
    <row r="547" spans="1:14" ht="12.75">
      <c r="A547" s="118" t="s">
        <v>184</v>
      </c>
      <c r="B547" s="118" t="s">
        <v>14</v>
      </c>
      <c r="C547" s="118" t="s">
        <v>31</v>
      </c>
      <c r="D547" s="118" t="s">
        <v>127</v>
      </c>
      <c r="E547" s="118" t="s">
        <v>63</v>
      </c>
      <c r="F547" s="119">
        <v>0</v>
      </c>
      <c r="G547" s="119">
        <v>1094.7</v>
      </c>
      <c r="H547" s="119">
        <v>163.5</v>
      </c>
      <c r="I547" s="119">
        <v>0</v>
      </c>
      <c r="J547" s="119">
        <v>0</v>
      </c>
      <c r="K547" s="119">
        <v>0</v>
      </c>
      <c r="L547" s="119">
        <v>3.2</v>
      </c>
      <c r="M547" s="119">
        <v>1263.5</v>
      </c>
      <c r="N547" s="19">
        <f t="shared" si="34"/>
        <v>0</v>
      </c>
    </row>
    <row r="548" spans="1:14" ht="12.75">
      <c r="A548" s="118" t="s">
        <v>184</v>
      </c>
      <c r="B548" s="118" t="s">
        <v>14</v>
      </c>
      <c r="C548" s="118" t="s">
        <v>31</v>
      </c>
      <c r="D548" s="118" t="s">
        <v>191</v>
      </c>
      <c r="E548" s="118" t="s">
        <v>192</v>
      </c>
      <c r="F548" s="119">
        <v>0</v>
      </c>
      <c r="G548" s="119">
        <v>174.8</v>
      </c>
      <c r="H548" s="119">
        <v>0</v>
      </c>
      <c r="I548" s="119">
        <v>0</v>
      </c>
      <c r="J548" s="119">
        <v>0</v>
      </c>
      <c r="K548" s="119">
        <v>0</v>
      </c>
      <c r="L548" s="119">
        <v>0</v>
      </c>
      <c r="M548" s="119">
        <v>174.8</v>
      </c>
      <c r="N548" s="19">
        <f t="shared" si="34"/>
        <v>0</v>
      </c>
    </row>
    <row r="549" spans="1:14" ht="12.75">
      <c r="A549" s="118" t="s">
        <v>184</v>
      </c>
      <c r="B549" s="118" t="s">
        <v>14</v>
      </c>
      <c r="C549" s="118" t="s">
        <v>31</v>
      </c>
      <c r="D549" s="118" t="s">
        <v>193</v>
      </c>
      <c r="E549" s="118" t="s">
        <v>194</v>
      </c>
      <c r="F549" s="119">
        <v>0</v>
      </c>
      <c r="G549" s="119">
        <v>122.4</v>
      </c>
      <c r="H549" s="119">
        <v>0</v>
      </c>
      <c r="I549" s="119">
        <v>0</v>
      </c>
      <c r="J549" s="119">
        <v>0</v>
      </c>
      <c r="K549" s="119">
        <v>0</v>
      </c>
      <c r="L549" s="119">
        <v>0</v>
      </c>
      <c r="M549" s="119">
        <v>122.4</v>
      </c>
      <c r="N549" s="19">
        <f t="shared" si="34"/>
        <v>0</v>
      </c>
    </row>
    <row r="550" spans="1:14" ht="12.75">
      <c r="A550" s="118" t="s">
        <v>184</v>
      </c>
      <c r="B550" s="118" t="s">
        <v>14</v>
      </c>
      <c r="C550" s="118" t="s">
        <v>31</v>
      </c>
      <c r="D550" s="118" t="s">
        <v>128</v>
      </c>
      <c r="E550" s="118" t="s">
        <v>95</v>
      </c>
      <c r="F550" s="119">
        <v>0</v>
      </c>
      <c r="G550" s="119">
        <v>391.2</v>
      </c>
      <c r="H550" s="119">
        <v>0.8</v>
      </c>
      <c r="I550" s="119">
        <v>0</v>
      </c>
      <c r="J550" s="119">
        <v>0</v>
      </c>
      <c r="K550" s="119">
        <v>0</v>
      </c>
      <c r="L550" s="119">
        <v>0</v>
      </c>
      <c r="M550" s="119">
        <v>392</v>
      </c>
      <c r="N550" s="19">
        <f t="shared" si="34"/>
        <v>0</v>
      </c>
    </row>
    <row r="551" spans="1:14" s="170" customFormat="1" ht="15">
      <c r="A551" s="172" t="s">
        <v>184</v>
      </c>
      <c r="B551" s="172" t="s">
        <v>14</v>
      </c>
      <c r="C551" s="172" t="s">
        <v>31</v>
      </c>
      <c r="D551" s="172"/>
      <c r="E551" s="172" t="s">
        <v>84</v>
      </c>
      <c r="F551" s="173">
        <f>SUM(F547:F550)</f>
        <v>0</v>
      </c>
      <c r="G551" s="173">
        <f aca="true" t="shared" si="40" ref="G551:M551">SUM(G547:G550)</f>
        <v>1783.1000000000001</v>
      </c>
      <c r="H551" s="173">
        <f t="shared" si="40"/>
        <v>164.3</v>
      </c>
      <c r="I551" s="173">
        <f t="shared" si="40"/>
        <v>0</v>
      </c>
      <c r="J551" s="173">
        <f t="shared" si="40"/>
        <v>0</v>
      </c>
      <c r="K551" s="173">
        <f t="shared" si="40"/>
        <v>0</v>
      </c>
      <c r="L551" s="173">
        <f t="shared" si="40"/>
        <v>3.2</v>
      </c>
      <c r="M551" s="173">
        <f t="shared" si="40"/>
        <v>1952.7</v>
      </c>
      <c r="N551" s="171">
        <f t="shared" si="34"/>
        <v>0</v>
      </c>
    </row>
    <row r="552" spans="1:14" ht="12.75">
      <c r="A552" s="118" t="s">
        <v>184</v>
      </c>
      <c r="B552" s="118" t="s">
        <v>5</v>
      </c>
      <c r="C552" s="118" t="s">
        <v>22</v>
      </c>
      <c r="D552" s="118" t="s">
        <v>129</v>
      </c>
      <c r="E552" s="118" t="s">
        <v>44</v>
      </c>
      <c r="F552" s="119">
        <v>28.6</v>
      </c>
      <c r="G552" s="119">
        <v>487.55</v>
      </c>
      <c r="H552" s="119">
        <v>226.65</v>
      </c>
      <c r="I552" s="119">
        <v>0</v>
      </c>
      <c r="J552" s="119">
        <v>0</v>
      </c>
      <c r="K552" s="119">
        <v>0</v>
      </c>
      <c r="L552" s="119">
        <v>0</v>
      </c>
      <c r="M552" s="119">
        <v>742.8</v>
      </c>
      <c r="N552" s="19">
        <f t="shared" si="34"/>
        <v>0.03850296176628972</v>
      </c>
    </row>
    <row r="553" spans="1:14" ht="12.75">
      <c r="A553" s="118" t="s">
        <v>184</v>
      </c>
      <c r="B553" s="118" t="s">
        <v>5</v>
      </c>
      <c r="C553" s="118" t="s">
        <v>22</v>
      </c>
      <c r="D553" s="118" t="s">
        <v>130</v>
      </c>
      <c r="E553" s="118" t="s">
        <v>45</v>
      </c>
      <c r="F553" s="119">
        <v>35.35</v>
      </c>
      <c r="G553" s="119">
        <v>390.7</v>
      </c>
      <c r="H553" s="119">
        <v>21.99</v>
      </c>
      <c r="I553" s="119">
        <v>0</v>
      </c>
      <c r="J553" s="119">
        <v>0</v>
      </c>
      <c r="K553" s="119">
        <v>0</v>
      </c>
      <c r="L553" s="119">
        <v>0</v>
      </c>
      <c r="M553" s="119">
        <v>448.04</v>
      </c>
      <c r="N553" s="19">
        <f t="shared" si="34"/>
        <v>0.07889920542808677</v>
      </c>
    </row>
    <row r="554" spans="1:14" ht="12.75">
      <c r="A554" s="118" t="s">
        <v>184</v>
      </c>
      <c r="B554" s="118" t="s">
        <v>5</v>
      </c>
      <c r="C554" s="118" t="s">
        <v>22</v>
      </c>
      <c r="D554" s="118" t="s">
        <v>131</v>
      </c>
      <c r="E554" s="118" t="s">
        <v>46</v>
      </c>
      <c r="F554" s="119">
        <v>48.94</v>
      </c>
      <c r="G554" s="119">
        <v>792.98</v>
      </c>
      <c r="H554" s="119">
        <v>137.7</v>
      </c>
      <c r="I554" s="119">
        <v>0</v>
      </c>
      <c r="J554" s="119">
        <v>0</v>
      </c>
      <c r="K554" s="119">
        <v>0</v>
      </c>
      <c r="L554" s="119">
        <v>0</v>
      </c>
      <c r="M554" s="119">
        <v>979.62</v>
      </c>
      <c r="N554" s="19">
        <f t="shared" si="34"/>
        <v>0.049958147036606025</v>
      </c>
    </row>
    <row r="555" spans="1:14" ht="12.75">
      <c r="A555" s="118" t="s">
        <v>184</v>
      </c>
      <c r="B555" s="118" t="s">
        <v>5</v>
      </c>
      <c r="C555" s="118" t="s">
        <v>22</v>
      </c>
      <c r="D555" s="118" t="s">
        <v>132</v>
      </c>
      <c r="E555" s="118" t="s">
        <v>43</v>
      </c>
      <c r="F555" s="119">
        <v>41.95</v>
      </c>
      <c r="G555" s="119">
        <v>819.41</v>
      </c>
      <c r="H555" s="119">
        <v>26.55</v>
      </c>
      <c r="I555" s="119">
        <v>0</v>
      </c>
      <c r="J555" s="119">
        <v>0</v>
      </c>
      <c r="K555" s="119">
        <v>0</v>
      </c>
      <c r="L555" s="119">
        <v>0</v>
      </c>
      <c r="M555" s="119">
        <v>887.91</v>
      </c>
      <c r="N555" s="19">
        <f t="shared" si="34"/>
        <v>0.04724577941458031</v>
      </c>
    </row>
    <row r="556" spans="1:14" ht="12.75">
      <c r="A556" s="118" t="s">
        <v>184</v>
      </c>
      <c r="B556" s="118" t="s">
        <v>5</v>
      </c>
      <c r="C556" s="118" t="s">
        <v>22</v>
      </c>
      <c r="D556" s="118" t="s">
        <v>133</v>
      </c>
      <c r="E556" s="118" t="s">
        <v>47</v>
      </c>
      <c r="F556" s="119">
        <v>17.7</v>
      </c>
      <c r="G556" s="119">
        <v>895.65</v>
      </c>
      <c r="H556" s="119">
        <v>35.05</v>
      </c>
      <c r="I556" s="119">
        <v>0</v>
      </c>
      <c r="J556" s="119">
        <v>0</v>
      </c>
      <c r="K556" s="119">
        <v>0</v>
      </c>
      <c r="L556" s="119">
        <v>0</v>
      </c>
      <c r="M556" s="119">
        <v>948.4</v>
      </c>
      <c r="N556" s="19">
        <f t="shared" si="34"/>
        <v>0.018663011387600167</v>
      </c>
    </row>
    <row r="557" spans="1:14" s="170" customFormat="1" ht="15">
      <c r="A557" s="172" t="s">
        <v>184</v>
      </c>
      <c r="B557" s="172" t="s">
        <v>5</v>
      </c>
      <c r="C557" s="172" t="s">
        <v>22</v>
      </c>
      <c r="D557" s="172"/>
      <c r="E557" s="172" t="s">
        <v>84</v>
      </c>
      <c r="F557" s="173">
        <f>SUM(F552:F556)</f>
        <v>172.54</v>
      </c>
      <c r="G557" s="173">
        <f aca="true" t="shared" si="41" ref="G557:M557">SUM(G552:G556)</f>
        <v>3386.29</v>
      </c>
      <c r="H557" s="173">
        <f t="shared" si="41"/>
        <v>447.94000000000005</v>
      </c>
      <c r="I557" s="173">
        <f t="shared" si="41"/>
        <v>0</v>
      </c>
      <c r="J557" s="173">
        <f t="shared" si="41"/>
        <v>0</v>
      </c>
      <c r="K557" s="173">
        <f t="shared" si="41"/>
        <v>0</v>
      </c>
      <c r="L557" s="173">
        <f t="shared" si="41"/>
        <v>0</v>
      </c>
      <c r="M557" s="173">
        <f t="shared" si="41"/>
        <v>4006.77</v>
      </c>
      <c r="N557" s="171">
        <f t="shared" si="34"/>
        <v>0.04306211736635744</v>
      </c>
    </row>
    <row r="558" spans="1:14" ht="12.75">
      <c r="A558" s="118" t="s">
        <v>184</v>
      </c>
      <c r="B558" s="118" t="s">
        <v>12</v>
      </c>
      <c r="C558" s="118" t="s">
        <v>29</v>
      </c>
      <c r="D558" s="118" t="s">
        <v>134</v>
      </c>
      <c r="E558" s="118" t="s">
        <v>94</v>
      </c>
      <c r="F558" s="119">
        <v>0</v>
      </c>
      <c r="G558" s="119">
        <v>297</v>
      </c>
      <c r="H558" s="119">
        <v>103.5</v>
      </c>
      <c r="I558" s="119">
        <v>0</v>
      </c>
      <c r="J558" s="119">
        <v>0</v>
      </c>
      <c r="K558" s="119">
        <v>0</v>
      </c>
      <c r="L558" s="119">
        <v>0</v>
      </c>
      <c r="M558" s="119">
        <v>400.5</v>
      </c>
      <c r="N558" s="19">
        <f t="shared" si="34"/>
        <v>0</v>
      </c>
    </row>
    <row r="559" spans="1:14" ht="12.75">
      <c r="A559" s="118" t="s">
        <v>184</v>
      </c>
      <c r="B559" s="118" t="s">
        <v>12</v>
      </c>
      <c r="C559" s="118" t="s">
        <v>29</v>
      </c>
      <c r="D559" s="118" t="s">
        <v>135</v>
      </c>
      <c r="E559" s="118" t="s">
        <v>50</v>
      </c>
      <c r="F559" s="119">
        <v>290.14</v>
      </c>
      <c r="G559" s="119">
        <v>1724.36</v>
      </c>
      <c r="H559" s="119">
        <v>279</v>
      </c>
      <c r="I559" s="119">
        <v>0</v>
      </c>
      <c r="J559" s="119">
        <v>0</v>
      </c>
      <c r="K559" s="119">
        <v>0</v>
      </c>
      <c r="L559" s="119">
        <v>30</v>
      </c>
      <c r="M559" s="119">
        <v>2331</v>
      </c>
      <c r="N559" s="19">
        <f t="shared" si="34"/>
        <v>0.12447018447018446</v>
      </c>
    </row>
    <row r="560" spans="1:14" ht="12.75">
      <c r="A560" s="118" t="s">
        <v>184</v>
      </c>
      <c r="B560" s="118" t="s">
        <v>12</v>
      </c>
      <c r="C560" s="118" t="s">
        <v>29</v>
      </c>
      <c r="D560" s="118" t="s">
        <v>195</v>
      </c>
      <c r="E560" s="118" t="s">
        <v>188</v>
      </c>
      <c r="F560" s="119">
        <v>0</v>
      </c>
      <c r="G560" s="119">
        <v>79.5</v>
      </c>
      <c r="H560" s="119">
        <v>0</v>
      </c>
      <c r="I560" s="119">
        <v>0</v>
      </c>
      <c r="J560" s="119">
        <v>0</v>
      </c>
      <c r="K560" s="119">
        <v>0</v>
      </c>
      <c r="L560" s="119">
        <v>0</v>
      </c>
      <c r="M560" s="119">
        <v>79.5</v>
      </c>
      <c r="N560" s="19">
        <f t="shared" si="34"/>
        <v>0</v>
      </c>
    </row>
    <row r="561" spans="1:14" s="170" customFormat="1" ht="15">
      <c r="A561" s="172" t="s">
        <v>184</v>
      </c>
      <c r="B561" s="172" t="s">
        <v>12</v>
      </c>
      <c r="C561" s="172" t="s">
        <v>29</v>
      </c>
      <c r="D561" s="172"/>
      <c r="E561" s="172" t="s">
        <v>84</v>
      </c>
      <c r="F561" s="173">
        <f>SUM(F558:F560)</f>
        <v>290.14</v>
      </c>
      <c r="G561" s="173">
        <f aca="true" t="shared" si="42" ref="G561:M561">SUM(G558:G560)</f>
        <v>2100.8599999999997</v>
      </c>
      <c r="H561" s="173">
        <f t="shared" si="42"/>
        <v>382.5</v>
      </c>
      <c r="I561" s="173">
        <f t="shared" si="42"/>
        <v>0</v>
      </c>
      <c r="J561" s="173">
        <f t="shared" si="42"/>
        <v>0</v>
      </c>
      <c r="K561" s="173">
        <f t="shared" si="42"/>
        <v>0</v>
      </c>
      <c r="L561" s="173">
        <f t="shared" si="42"/>
        <v>30</v>
      </c>
      <c r="M561" s="173">
        <f t="shared" si="42"/>
        <v>2811</v>
      </c>
      <c r="N561" s="171">
        <f t="shared" si="34"/>
        <v>0.10321593738882959</v>
      </c>
    </row>
    <row r="562" spans="1:14" ht="12.75">
      <c r="A562" s="118" t="s">
        <v>184</v>
      </c>
      <c r="B562" s="118" t="s">
        <v>10</v>
      </c>
      <c r="C562" s="118" t="s">
        <v>27</v>
      </c>
      <c r="D562" s="118" t="s">
        <v>136</v>
      </c>
      <c r="E562" s="118" t="s">
        <v>51</v>
      </c>
      <c r="F562" s="119">
        <v>117.5</v>
      </c>
      <c r="G562" s="119">
        <v>883.7</v>
      </c>
      <c r="H562" s="119">
        <v>209.3</v>
      </c>
      <c r="I562" s="119">
        <v>0</v>
      </c>
      <c r="J562" s="119">
        <v>0</v>
      </c>
      <c r="K562" s="119">
        <v>0</v>
      </c>
      <c r="L562" s="119">
        <v>0</v>
      </c>
      <c r="M562" s="119">
        <v>1210.5</v>
      </c>
      <c r="N562" s="19">
        <f t="shared" si="34"/>
        <v>0.09706732755059892</v>
      </c>
    </row>
    <row r="563" spans="1:14" ht="12.75">
      <c r="A563" s="118" t="s">
        <v>184</v>
      </c>
      <c r="B563" s="118" t="s">
        <v>10</v>
      </c>
      <c r="C563" s="118" t="s">
        <v>27</v>
      </c>
      <c r="D563" s="118" t="s">
        <v>137</v>
      </c>
      <c r="E563" s="118" t="s">
        <v>54</v>
      </c>
      <c r="F563" s="119">
        <v>0</v>
      </c>
      <c r="G563" s="119">
        <v>287.5</v>
      </c>
      <c r="H563" s="119">
        <v>15.7</v>
      </c>
      <c r="I563" s="119">
        <v>0</v>
      </c>
      <c r="J563" s="119">
        <v>0</v>
      </c>
      <c r="K563" s="119">
        <v>0</v>
      </c>
      <c r="L563" s="119">
        <v>0</v>
      </c>
      <c r="M563" s="119">
        <v>303.2</v>
      </c>
      <c r="N563" s="19">
        <f t="shared" si="34"/>
        <v>0</v>
      </c>
    </row>
    <row r="564" spans="1:14" s="170" customFormat="1" ht="15">
      <c r="A564" s="172" t="s">
        <v>184</v>
      </c>
      <c r="B564" s="172" t="s">
        <v>10</v>
      </c>
      <c r="C564" s="172" t="s">
        <v>27</v>
      </c>
      <c r="D564" s="172"/>
      <c r="E564" s="172" t="s">
        <v>84</v>
      </c>
      <c r="F564" s="173">
        <f>SUM(F562:F563)</f>
        <v>117.5</v>
      </c>
      <c r="G564" s="173">
        <f aca="true" t="shared" si="43" ref="G564:M564">SUM(G562:G563)</f>
        <v>1171.2</v>
      </c>
      <c r="H564" s="173">
        <f t="shared" si="43"/>
        <v>225</v>
      </c>
      <c r="I564" s="173">
        <f t="shared" si="43"/>
        <v>0</v>
      </c>
      <c r="J564" s="173">
        <f t="shared" si="43"/>
        <v>0</v>
      </c>
      <c r="K564" s="173">
        <f t="shared" si="43"/>
        <v>0</v>
      </c>
      <c r="L564" s="173">
        <f t="shared" si="43"/>
        <v>0</v>
      </c>
      <c r="M564" s="173">
        <f t="shared" si="43"/>
        <v>1513.7</v>
      </c>
      <c r="N564" s="171">
        <f t="shared" si="34"/>
        <v>0.07762436414084693</v>
      </c>
    </row>
    <row r="565" spans="1:14" ht="12.75">
      <c r="A565" s="118" t="s">
        <v>184</v>
      </c>
      <c r="B565" s="118" t="s">
        <v>9</v>
      </c>
      <c r="C565" s="118" t="s">
        <v>26</v>
      </c>
      <c r="D565" s="118" t="s">
        <v>138</v>
      </c>
      <c r="E565" s="118" t="s">
        <v>52</v>
      </c>
      <c r="F565" s="119">
        <v>160.36</v>
      </c>
      <c r="G565" s="119">
        <v>1678.64</v>
      </c>
      <c r="H565" s="119">
        <v>42</v>
      </c>
      <c r="I565" s="119">
        <v>0</v>
      </c>
      <c r="J565" s="119">
        <v>0</v>
      </c>
      <c r="K565" s="119">
        <v>0</v>
      </c>
      <c r="L565" s="119">
        <v>0</v>
      </c>
      <c r="M565" s="119">
        <v>1881</v>
      </c>
      <c r="N565" s="19">
        <f t="shared" si="34"/>
        <v>0.08525252525252526</v>
      </c>
    </row>
    <row r="566" spans="1:14" ht="12.75">
      <c r="A566" s="118" t="s">
        <v>184</v>
      </c>
      <c r="B566" s="118" t="s">
        <v>9</v>
      </c>
      <c r="C566" s="118" t="s">
        <v>26</v>
      </c>
      <c r="D566" s="118" t="s">
        <v>196</v>
      </c>
      <c r="E566" s="118" t="s">
        <v>53</v>
      </c>
      <c r="F566" s="119">
        <v>0</v>
      </c>
      <c r="G566" s="119">
        <v>108</v>
      </c>
      <c r="H566" s="119">
        <v>0</v>
      </c>
      <c r="I566" s="119">
        <v>0</v>
      </c>
      <c r="J566" s="119">
        <v>0</v>
      </c>
      <c r="K566" s="119">
        <v>0</v>
      </c>
      <c r="L566" s="119">
        <v>0</v>
      </c>
      <c r="M566" s="119">
        <v>120</v>
      </c>
      <c r="N566" s="19">
        <f t="shared" si="34"/>
        <v>0</v>
      </c>
    </row>
    <row r="567" spans="1:14" ht="12.75">
      <c r="A567" s="118" t="s">
        <v>184</v>
      </c>
      <c r="B567" s="118" t="s">
        <v>9</v>
      </c>
      <c r="C567" s="118" t="s">
        <v>26</v>
      </c>
      <c r="D567" s="118" t="s">
        <v>139</v>
      </c>
      <c r="E567" s="118" t="s">
        <v>53</v>
      </c>
      <c r="F567" s="119">
        <v>5.62</v>
      </c>
      <c r="G567" s="119">
        <v>406.12</v>
      </c>
      <c r="H567" s="119">
        <v>12</v>
      </c>
      <c r="I567" s="119">
        <v>0</v>
      </c>
      <c r="J567" s="119">
        <v>0</v>
      </c>
      <c r="K567" s="119">
        <v>0</v>
      </c>
      <c r="L567" s="119">
        <v>0</v>
      </c>
      <c r="M567" s="119">
        <v>426</v>
      </c>
      <c r="N567" s="19">
        <f t="shared" si="34"/>
        <v>0.013192488262910798</v>
      </c>
    </row>
    <row r="568" spans="1:14" ht="12.75">
      <c r="A568" s="118" t="s">
        <v>184</v>
      </c>
      <c r="B568" s="118" t="s">
        <v>9</v>
      </c>
      <c r="C568" s="118" t="s">
        <v>26</v>
      </c>
      <c r="D568" s="118" t="s">
        <v>140</v>
      </c>
      <c r="E568" s="118" t="s">
        <v>87</v>
      </c>
      <c r="F568" s="119">
        <v>1</v>
      </c>
      <c r="G568" s="119">
        <v>557</v>
      </c>
      <c r="H568" s="119">
        <v>18</v>
      </c>
      <c r="I568" s="119">
        <v>0</v>
      </c>
      <c r="J568" s="119">
        <v>0</v>
      </c>
      <c r="K568" s="119">
        <v>0</v>
      </c>
      <c r="L568" s="119">
        <v>0</v>
      </c>
      <c r="M568" s="119">
        <v>582</v>
      </c>
      <c r="N568" s="19">
        <f t="shared" si="34"/>
        <v>0.001718213058419244</v>
      </c>
    </row>
    <row r="569" spans="1:14" s="170" customFormat="1" ht="15">
      <c r="A569" s="172" t="s">
        <v>184</v>
      </c>
      <c r="B569" s="172" t="s">
        <v>9</v>
      </c>
      <c r="C569" s="172" t="s">
        <v>26</v>
      </c>
      <c r="D569" s="172"/>
      <c r="E569" s="172" t="s">
        <v>84</v>
      </c>
      <c r="F569" s="173">
        <f>SUM(F565:F568)</f>
        <v>166.98000000000002</v>
      </c>
      <c r="G569" s="173">
        <f aca="true" t="shared" si="44" ref="G569:M569">SUM(G565:G568)</f>
        <v>2749.76</v>
      </c>
      <c r="H569" s="173">
        <f t="shared" si="44"/>
        <v>72</v>
      </c>
      <c r="I569" s="173">
        <f t="shared" si="44"/>
        <v>0</v>
      </c>
      <c r="J569" s="173">
        <f t="shared" si="44"/>
        <v>0</v>
      </c>
      <c r="K569" s="173">
        <f t="shared" si="44"/>
        <v>0</v>
      </c>
      <c r="L569" s="173">
        <f t="shared" si="44"/>
        <v>0</v>
      </c>
      <c r="M569" s="173">
        <f t="shared" si="44"/>
        <v>3009</v>
      </c>
      <c r="N569" s="171">
        <f t="shared" si="34"/>
        <v>0.05549351944167498</v>
      </c>
    </row>
    <row r="570" spans="1:14" ht="12.75">
      <c r="A570" s="118" t="s">
        <v>184</v>
      </c>
      <c r="B570" s="118" t="s">
        <v>6</v>
      </c>
      <c r="C570" s="118" t="s">
        <v>23</v>
      </c>
      <c r="D570" s="118" t="s">
        <v>141</v>
      </c>
      <c r="E570" s="118" t="s">
        <v>48</v>
      </c>
      <c r="F570" s="119">
        <v>0</v>
      </c>
      <c r="G570" s="119">
        <v>407.63</v>
      </c>
      <c r="H570" s="119">
        <v>4.5</v>
      </c>
      <c r="I570" s="119">
        <v>0</v>
      </c>
      <c r="J570" s="119">
        <v>0</v>
      </c>
      <c r="K570" s="119">
        <v>0</v>
      </c>
      <c r="L570" s="119">
        <v>0</v>
      </c>
      <c r="M570" s="119">
        <v>412.13</v>
      </c>
      <c r="N570" s="19">
        <f t="shared" si="34"/>
        <v>0</v>
      </c>
    </row>
    <row r="571" spans="1:14" s="170" customFormat="1" ht="15">
      <c r="A571" s="172" t="s">
        <v>184</v>
      </c>
      <c r="B571" s="172" t="s">
        <v>6</v>
      </c>
      <c r="C571" s="172" t="s">
        <v>23</v>
      </c>
      <c r="D571" s="172"/>
      <c r="E571" s="172" t="s">
        <v>84</v>
      </c>
      <c r="F571" s="173">
        <f>SUM(F570)</f>
        <v>0</v>
      </c>
      <c r="G571" s="173">
        <f aca="true" t="shared" si="45" ref="G571:M571">SUM(G570)</f>
        <v>407.63</v>
      </c>
      <c r="H571" s="173">
        <f t="shared" si="45"/>
        <v>4.5</v>
      </c>
      <c r="I571" s="173">
        <f t="shared" si="45"/>
        <v>0</v>
      </c>
      <c r="J571" s="173">
        <f t="shared" si="45"/>
        <v>0</v>
      </c>
      <c r="K571" s="173">
        <f t="shared" si="45"/>
        <v>0</v>
      </c>
      <c r="L571" s="173">
        <f t="shared" si="45"/>
        <v>0</v>
      </c>
      <c r="M571" s="173">
        <f t="shared" si="45"/>
        <v>412.13</v>
      </c>
      <c r="N571" s="171">
        <f t="shared" si="34"/>
        <v>0</v>
      </c>
    </row>
    <row r="572" spans="1:14" ht="12.75">
      <c r="A572" s="118" t="s">
        <v>184</v>
      </c>
      <c r="B572" s="118" t="s">
        <v>4</v>
      </c>
      <c r="C572" s="118" t="s">
        <v>21</v>
      </c>
      <c r="D572" s="118" t="s">
        <v>143</v>
      </c>
      <c r="E572" s="118" t="s">
        <v>65</v>
      </c>
      <c r="F572" s="119">
        <v>68.15</v>
      </c>
      <c r="G572" s="119">
        <v>392.45</v>
      </c>
      <c r="H572" s="119">
        <v>0</v>
      </c>
      <c r="I572" s="119">
        <v>0</v>
      </c>
      <c r="J572" s="119">
        <v>0</v>
      </c>
      <c r="K572" s="119">
        <v>0</v>
      </c>
      <c r="L572" s="119">
        <v>0</v>
      </c>
      <c r="M572" s="119">
        <v>460.6</v>
      </c>
      <c r="N572" s="19">
        <f t="shared" si="34"/>
        <v>0.14795918367346939</v>
      </c>
    </row>
    <row r="573" spans="1:14" ht="12.75">
      <c r="A573" s="118" t="s">
        <v>184</v>
      </c>
      <c r="B573" s="118" t="s">
        <v>4</v>
      </c>
      <c r="C573" s="118" t="s">
        <v>21</v>
      </c>
      <c r="D573" s="118" t="s">
        <v>176</v>
      </c>
      <c r="E573" s="118" t="s">
        <v>197</v>
      </c>
      <c r="F573" s="119">
        <v>0</v>
      </c>
      <c r="G573" s="119">
        <v>60</v>
      </c>
      <c r="H573" s="119">
        <v>0</v>
      </c>
      <c r="I573" s="119">
        <v>0</v>
      </c>
      <c r="J573" s="119">
        <v>0</v>
      </c>
      <c r="K573" s="119">
        <v>0</v>
      </c>
      <c r="L573" s="119">
        <v>0</v>
      </c>
      <c r="M573" s="119">
        <v>60</v>
      </c>
      <c r="N573" s="19">
        <f t="shared" si="34"/>
        <v>0</v>
      </c>
    </row>
    <row r="574" spans="1:14" ht="12.75">
      <c r="A574" s="118" t="s">
        <v>184</v>
      </c>
      <c r="B574" s="118" t="s">
        <v>4</v>
      </c>
      <c r="C574" s="118" t="s">
        <v>21</v>
      </c>
      <c r="D574" s="118" t="s">
        <v>144</v>
      </c>
      <c r="E574" s="118" t="s">
        <v>64</v>
      </c>
      <c r="F574" s="119">
        <v>75.95</v>
      </c>
      <c r="G574" s="119">
        <v>306.65</v>
      </c>
      <c r="H574" s="119">
        <v>5</v>
      </c>
      <c r="I574" s="119">
        <v>0</v>
      </c>
      <c r="J574" s="119">
        <v>0</v>
      </c>
      <c r="K574" s="119">
        <v>0</v>
      </c>
      <c r="L574" s="119">
        <v>0</v>
      </c>
      <c r="M574" s="119">
        <v>387.6</v>
      </c>
      <c r="N574" s="19">
        <f t="shared" si="34"/>
        <v>0.19594943240454077</v>
      </c>
    </row>
    <row r="575" spans="1:14" ht="12.75">
      <c r="A575" s="118" t="s">
        <v>184</v>
      </c>
      <c r="B575" s="118" t="s">
        <v>4</v>
      </c>
      <c r="C575" s="118" t="s">
        <v>21</v>
      </c>
      <c r="D575" s="118" t="s">
        <v>145</v>
      </c>
      <c r="E575" s="118" t="s">
        <v>41</v>
      </c>
      <c r="F575" s="119">
        <v>109.65</v>
      </c>
      <c r="G575" s="119">
        <v>360.75</v>
      </c>
      <c r="H575" s="119">
        <v>0</v>
      </c>
      <c r="I575" s="119">
        <v>0</v>
      </c>
      <c r="J575" s="119">
        <v>0</v>
      </c>
      <c r="K575" s="119">
        <v>0</v>
      </c>
      <c r="L575" s="119">
        <v>0</v>
      </c>
      <c r="M575" s="119">
        <v>470.4</v>
      </c>
      <c r="N575" s="19">
        <f t="shared" si="34"/>
        <v>0.23309948979591838</v>
      </c>
    </row>
    <row r="576" spans="1:14" ht="12.75">
      <c r="A576" s="118" t="s">
        <v>184</v>
      </c>
      <c r="B576" s="118" t="s">
        <v>4</v>
      </c>
      <c r="C576" s="118" t="s">
        <v>21</v>
      </c>
      <c r="D576" s="118" t="s">
        <v>146</v>
      </c>
      <c r="E576" s="118" t="s">
        <v>40</v>
      </c>
      <c r="F576" s="119">
        <v>236.3</v>
      </c>
      <c r="G576" s="119">
        <v>1158.3</v>
      </c>
      <c r="H576" s="119">
        <v>292</v>
      </c>
      <c r="I576" s="119">
        <v>0</v>
      </c>
      <c r="J576" s="119">
        <v>0</v>
      </c>
      <c r="K576" s="119">
        <v>0</v>
      </c>
      <c r="L576" s="119">
        <v>0</v>
      </c>
      <c r="M576" s="119">
        <v>1686.6</v>
      </c>
      <c r="N576" s="19">
        <f t="shared" si="34"/>
        <v>0.14010435195067</v>
      </c>
    </row>
    <row r="577" spans="1:14" ht="12.75">
      <c r="A577" s="118" t="s">
        <v>184</v>
      </c>
      <c r="B577" s="118" t="s">
        <v>4</v>
      </c>
      <c r="C577" s="118" t="s">
        <v>21</v>
      </c>
      <c r="D577" s="118" t="s">
        <v>147</v>
      </c>
      <c r="E577" s="118" t="s">
        <v>42</v>
      </c>
      <c r="F577" s="119">
        <v>82.99</v>
      </c>
      <c r="G577" s="119">
        <v>407.08</v>
      </c>
      <c r="H577" s="119">
        <v>0</v>
      </c>
      <c r="I577" s="119">
        <v>0</v>
      </c>
      <c r="J577" s="119">
        <v>0</v>
      </c>
      <c r="K577" s="119">
        <v>0</v>
      </c>
      <c r="L577" s="119">
        <v>0</v>
      </c>
      <c r="M577" s="119">
        <v>490.07</v>
      </c>
      <c r="N577" s="19">
        <f>F577/M577</f>
        <v>0.1693431550594813</v>
      </c>
    </row>
    <row r="578" spans="1:14" s="170" customFormat="1" ht="15">
      <c r="A578" s="172" t="s">
        <v>184</v>
      </c>
      <c r="B578" s="172" t="s">
        <v>4</v>
      </c>
      <c r="C578" s="172" t="s">
        <v>21</v>
      </c>
      <c r="D578" s="172"/>
      <c r="E578" s="172" t="s">
        <v>84</v>
      </c>
      <c r="F578" s="173">
        <f>SUM(F572:F577)</f>
        <v>573.0400000000001</v>
      </c>
      <c r="G578" s="173">
        <f aca="true" t="shared" si="46" ref="G578:M578">SUM(G572:G577)</f>
        <v>2685.2299999999996</v>
      </c>
      <c r="H578" s="173">
        <f t="shared" si="46"/>
        <v>297</v>
      </c>
      <c r="I578" s="173">
        <f t="shared" si="46"/>
        <v>0</v>
      </c>
      <c r="J578" s="173">
        <f t="shared" si="46"/>
        <v>0</v>
      </c>
      <c r="K578" s="173">
        <f t="shared" si="46"/>
        <v>0</v>
      </c>
      <c r="L578" s="173">
        <f t="shared" si="46"/>
        <v>0</v>
      </c>
      <c r="M578" s="173">
        <f t="shared" si="46"/>
        <v>3555.27</v>
      </c>
      <c r="N578" s="171">
        <f>F578/M578</f>
        <v>0.16118044480447338</v>
      </c>
    </row>
    <row r="579" spans="1:14" ht="12.75">
      <c r="A579" s="118" t="s">
        <v>184</v>
      </c>
      <c r="B579" s="118" t="s">
        <v>7</v>
      </c>
      <c r="C579" s="118" t="s">
        <v>198</v>
      </c>
      <c r="D579" s="118" t="s">
        <v>142</v>
      </c>
      <c r="E579" s="118" t="s">
        <v>49</v>
      </c>
      <c r="F579" s="119">
        <v>22.5</v>
      </c>
      <c r="G579" s="119">
        <v>640.05</v>
      </c>
      <c r="H579" s="119">
        <v>36</v>
      </c>
      <c r="I579" s="119">
        <v>0</v>
      </c>
      <c r="J579" s="119">
        <v>0</v>
      </c>
      <c r="K579" s="119">
        <v>0</v>
      </c>
      <c r="L579" s="119">
        <v>0</v>
      </c>
      <c r="M579" s="119">
        <v>698.55</v>
      </c>
      <c r="N579" s="19">
        <f t="shared" si="34"/>
        <v>0.032209576980888985</v>
      </c>
    </row>
    <row r="580" spans="1:14" s="170" customFormat="1" ht="15">
      <c r="A580" s="172" t="s">
        <v>184</v>
      </c>
      <c r="B580" s="172" t="s">
        <v>7</v>
      </c>
      <c r="C580" s="172" t="s">
        <v>198</v>
      </c>
      <c r="D580" s="172"/>
      <c r="E580" s="172" t="s">
        <v>84</v>
      </c>
      <c r="F580" s="173">
        <f>SUM(F579)</f>
        <v>22.5</v>
      </c>
      <c r="G580" s="173">
        <f aca="true" t="shared" si="47" ref="G580:M580">SUM(G579)</f>
        <v>640.05</v>
      </c>
      <c r="H580" s="173">
        <f t="shared" si="47"/>
        <v>36</v>
      </c>
      <c r="I580" s="173">
        <f t="shared" si="47"/>
        <v>0</v>
      </c>
      <c r="J580" s="173">
        <f t="shared" si="47"/>
        <v>0</v>
      </c>
      <c r="K580" s="173">
        <f t="shared" si="47"/>
        <v>0</v>
      </c>
      <c r="L580" s="173">
        <f t="shared" si="47"/>
        <v>0</v>
      </c>
      <c r="M580" s="173">
        <f t="shared" si="47"/>
        <v>698.55</v>
      </c>
      <c r="N580" s="171">
        <f t="shared" si="34"/>
        <v>0.032209576980888985</v>
      </c>
    </row>
    <row r="581" spans="1:14" ht="12.75">
      <c r="A581" s="118" t="s">
        <v>184</v>
      </c>
      <c r="B581" s="118" t="s">
        <v>16</v>
      </c>
      <c r="C581" s="118" t="s">
        <v>33</v>
      </c>
      <c r="D581" s="118" t="s">
        <v>149</v>
      </c>
      <c r="E581" s="118" t="s">
        <v>72</v>
      </c>
      <c r="F581" s="119">
        <v>45</v>
      </c>
      <c r="G581" s="119">
        <v>0</v>
      </c>
      <c r="H581" s="119">
        <v>0</v>
      </c>
      <c r="I581" s="119">
        <v>72</v>
      </c>
      <c r="J581" s="119">
        <v>18</v>
      </c>
      <c r="K581" s="119">
        <v>72</v>
      </c>
      <c r="L581" s="119">
        <v>0</v>
      </c>
      <c r="M581" s="119">
        <v>207</v>
      </c>
      <c r="N581" s="19">
        <f t="shared" si="34"/>
        <v>0.21739130434782608</v>
      </c>
    </row>
    <row r="582" spans="1:14" ht="12.75">
      <c r="A582" s="118" t="s">
        <v>184</v>
      </c>
      <c r="B582" s="118" t="s">
        <v>16</v>
      </c>
      <c r="C582" s="118" t="s">
        <v>33</v>
      </c>
      <c r="D582" s="118" t="s">
        <v>150</v>
      </c>
      <c r="E582" s="118" t="s">
        <v>70</v>
      </c>
      <c r="F582" s="119">
        <v>0</v>
      </c>
      <c r="G582" s="119">
        <v>139.5</v>
      </c>
      <c r="H582" s="119">
        <v>0</v>
      </c>
      <c r="I582" s="119">
        <v>0</v>
      </c>
      <c r="J582" s="119">
        <v>0</v>
      </c>
      <c r="K582" s="119">
        <v>0</v>
      </c>
      <c r="L582" s="119">
        <v>0</v>
      </c>
      <c r="M582" s="119">
        <v>139.5</v>
      </c>
      <c r="N582" s="19">
        <f t="shared" si="34"/>
        <v>0</v>
      </c>
    </row>
    <row r="583" spans="1:14" ht="12.75">
      <c r="A583" s="117" t="s">
        <v>84</v>
      </c>
      <c r="B583" s="117">
        <f>COUNTA(B521:B582)</f>
        <v>62</v>
      </c>
      <c r="C583" s="117"/>
      <c r="D583" s="117"/>
      <c r="E583" s="117"/>
      <c r="F583" s="117">
        <f>SUM(F580+F581+F578+F571+F569+F564+F561+F557+F551+F546+F543+F537+F529+F525)</f>
        <v>2325.05</v>
      </c>
      <c r="G583" s="117">
        <f>SUM(G580+G581+G578+G571+G569+G564+G561+G557+G551+G546+G543+G537+G529+G525)</f>
        <v>23994.52</v>
      </c>
      <c r="H583" s="117">
        <f>SUM(H580+H581+H578+H571+H569+H564+H561+H557+H551+H546+H543+H537+H529+H525)</f>
        <v>2547.89</v>
      </c>
      <c r="I583" s="117">
        <f aca="true" t="shared" si="48" ref="I583:L583">SUM(I580+I581+I578+I571+I569+I564+I561+I557+I551+I546+I543+I537+I529+I525)</f>
        <v>102</v>
      </c>
      <c r="J583" s="117">
        <f t="shared" si="48"/>
        <v>18</v>
      </c>
      <c r="K583" s="117">
        <f t="shared" si="48"/>
        <v>112.5</v>
      </c>
      <c r="L583" s="117">
        <f t="shared" si="48"/>
        <v>33.2</v>
      </c>
      <c r="M583" s="117">
        <f>SUM(M582+M580+M581+M578+M571+M569+M564+M561+M557+M551+M546+M543+M537+M529+M525)</f>
        <v>29302.520000000004</v>
      </c>
      <c r="N583" s="19">
        <f t="shared" si="34"/>
        <v>0.07934641798725843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6"/>
  <sheetViews>
    <sheetView zoomScale="70" zoomScaleNormal="70" workbookViewId="0" topLeftCell="A237">
      <selection activeCell="N464" sqref="N464"/>
    </sheetView>
  </sheetViews>
  <sheetFormatPr defaultColWidth="11.421875" defaultRowHeight="12.75"/>
  <cols>
    <col min="1" max="1" width="5.7109375" style="0" customWidth="1"/>
    <col min="2" max="2" width="3.8515625" style="0" customWidth="1"/>
    <col min="3" max="3" width="14.28125" style="0" customWidth="1"/>
    <col min="4" max="4" width="4.28125" style="0" customWidth="1"/>
    <col min="5" max="5" width="71.140625" style="0" customWidth="1"/>
    <col min="6" max="6" width="10.28125" style="0" customWidth="1"/>
    <col min="8" max="8" width="10.00390625" style="0" customWidth="1"/>
    <col min="9" max="9" width="9.00390625" style="0" customWidth="1"/>
    <col min="10" max="10" width="7.7109375" style="0" customWidth="1"/>
    <col min="11" max="11" width="9.00390625" style="0" customWidth="1"/>
    <col min="12" max="12" width="11.57421875" style="0" customWidth="1"/>
    <col min="14" max="14" width="15.421875" style="0" customWidth="1"/>
  </cols>
  <sheetData>
    <row r="1" spans="1:14" ht="25.5">
      <c r="A1" s="1" t="s">
        <v>0</v>
      </c>
      <c r="B1" s="1" t="s">
        <v>1</v>
      </c>
      <c r="C1" s="1" t="s">
        <v>18</v>
      </c>
      <c r="D1" s="1" t="s">
        <v>35</v>
      </c>
      <c r="E1" s="1" t="s">
        <v>36</v>
      </c>
      <c r="F1" s="1" t="s">
        <v>73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85</v>
      </c>
    </row>
    <row r="2" spans="1:14" ht="12.75" hidden="1">
      <c r="A2" s="2">
        <v>2010</v>
      </c>
      <c r="B2" s="3" t="s">
        <v>2</v>
      </c>
      <c r="C2" s="3" t="s">
        <v>19</v>
      </c>
      <c r="D2" s="2">
        <v>147</v>
      </c>
      <c r="E2" s="3" t="s">
        <v>37</v>
      </c>
      <c r="F2" s="17">
        <v>25.25</v>
      </c>
      <c r="G2" s="2">
        <v>510.77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16">
        <v>536.02</v>
      </c>
      <c r="N2" s="19">
        <f>F2/M2</f>
        <v>0.04710645125181896</v>
      </c>
    </row>
    <row r="3" spans="1:13" ht="12.75" hidden="1">
      <c r="A3" s="2">
        <v>2010</v>
      </c>
      <c r="B3" s="3" t="s">
        <v>3</v>
      </c>
      <c r="C3" s="3" t="s">
        <v>20</v>
      </c>
      <c r="D3" s="2">
        <v>168</v>
      </c>
      <c r="E3" s="3" t="s">
        <v>38</v>
      </c>
      <c r="F3" s="2">
        <v>24.23</v>
      </c>
      <c r="G3" s="2">
        <v>386.23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410.46</v>
      </c>
    </row>
    <row r="4" spans="1:13" ht="12.75" hidden="1">
      <c r="A4" s="2">
        <v>2010</v>
      </c>
      <c r="B4" s="3" t="s">
        <v>3</v>
      </c>
      <c r="C4" s="3" t="s">
        <v>20</v>
      </c>
      <c r="D4" s="2">
        <v>173</v>
      </c>
      <c r="E4" s="3" t="s">
        <v>39</v>
      </c>
      <c r="F4" s="2">
        <v>2.94</v>
      </c>
      <c r="G4" s="2">
        <v>197.72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200.66</v>
      </c>
    </row>
    <row r="5" spans="1:14" ht="12.75" hidden="1">
      <c r="A5" s="2">
        <v>2010</v>
      </c>
      <c r="B5" s="3" t="s">
        <v>3</v>
      </c>
      <c r="C5" s="3" t="s">
        <v>20</v>
      </c>
      <c r="D5" s="2"/>
      <c r="E5" s="3" t="s">
        <v>84</v>
      </c>
      <c r="F5" s="17">
        <f>SUM(F3:F4)</f>
        <v>27.17</v>
      </c>
      <c r="G5" s="2"/>
      <c r="H5" s="2"/>
      <c r="I5" s="2"/>
      <c r="J5" s="2"/>
      <c r="K5" s="2"/>
      <c r="L5" s="2"/>
      <c r="M5" s="16">
        <f>SUM(M3:M4)</f>
        <v>611.12</v>
      </c>
      <c r="N5" s="19">
        <f>F5/M5</f>
        <v>0.04445935331849719</v>
      </c>
    </row>
    <row r="6" spans="1:13" ht="12.75" hidden="1">
      <c r="A6" s="2">
        <v>2010</v>
      </c>
      <c r="B6" s="3" t="s">
        <v>4</v>
      </c>
      <c r="C6" s="3" t="s">
        <v>21</v>
      </c>
      <c r="D6" s="2">
        <v>154</v>
      </c>
      <c r="E6" s="3" t="s">
        <v>40</v>
      </c>
      <c r="F6" s="2">
        <v>65.2</v>
      </c>
      <c r="G6" s="2">
        <v>471.65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536.85</v>
      </c>
    </row>
    <row r="7" spans="1:13" ht="12.75" hidden="1">
      <c r="A7" s="2">
        <v>2010</v>
      </c>
      <c r="B7" s="3" t="s">
        <v>4</v>
      </c>
      <c r="C7" s="3" t="s">
        <v>21</v>
      </c>
      <c r="D7" s="2">
        <v>155</v>
      </c>
      <c r="E7" s="3" t="s">
        <v>41</v>
      </c>
      <c r="F7" s="2">
        <v>27.75</v>
      </c>
      <c r="G7" s="2">
        <v>120.9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148.65</v>
      </c>
    </row>
    <row r="8" spans="1:13" ht="12.75" hidden="1">
      <c r="A8" s="2">
        <v>2010</v>
      </c>
      <c r="B8" s="3" t="s">
        <v>4</v>
      </c>
      <c r="C8" s="3" t="s">
        <v>21</v>
      </c>
      <c r="D8" s="2">
        <v>165</v>
      </c>
      <c r="E8" s="3" t="s">
        <v>42</v>
      </c>
      <c r="F8" s="2">
        <v>42.89</v>
      </c>
      <c r="G8" s="2">
        <v>184.06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226.95</v>
      </c>
    </row>
    <row r="9" spans="1:14" ht="12.75" hidden="1">
      <c r="A9" s="2">
        <v>2010</v>
      </c>
      <c r="B9" s="3" t="s">
        <v>4</v>
      </c>
      <c r="C9" s="3" t="s">
        <v>21</v>
      </c>
      <c r="D9" s="2"/>
      <c r="E9" s="3" t="s">
        <v>84</v>
      </c>
      <c r="F9" s="17">
        <f>SUM(F6:F8)</f>
        <v>135.84</v>
      </c>
      <c r="G9" s="2"/>
      <c r="H9" s="2"/>
      <c r="I9" s="2"/>
      <c r="J9" s="2"/>
      <c r="K9" s="2"/>
      <c r="L9" s="2"/>
      <c r="M9" s="16">
        <f>SUM(M6:M8)</f>
        <v>912.45</v>
      </c>
      <c r="N9" s="19">
        <f>F9/M9</f>
        <v>0.14887391089922736</v>
      </c>
    </row>
    <row r="10" spans="1:13" ht="12.75" hidden="1">
      <c r="A10" s="2">
        <v>2010</v>
      </c>
      <c r="B10" s="3" t="s">
        <v>5</v>
      </c>
      <c r="C10" s="3" t="s">
        <v>22</v>
      </c>
      <c r="D10" s="2">
        <v>142</v>
      </c>
      <c r="E10" s="3" t="s">
        <v>43</v>
      </c>
      <c r="F10" s="2">
        <v>11.4</v>
      </c>
      <c r="G10" s="2">
        <v>373.5</v>
      </c>
      <c r="H10" s="2">
        <v>11.25</v>
      </c>
      <c r="I10" s="2">
        <v>4.5</v>
      </c>
      <c r="J10" s="2">
        <v>4.5</v>
      </c>
      <c r="K10" s="2">
        <v>4.5</v>
      </c>
      <c r="L10" s="2">
        <v>0</v>
      </c>
      <c r="M10" s="2">
        <v>409.65</v>
      </c>
    </row>
    <row r="11" spans="1:13" ht="12.75" hidden="1">
      <c r="A11" s="2">
        <v>2010</v>
      </c>
      <c r="B11" s="3" t="s">
        <v>5</v>
      </c>
      <c r="C11" s="3" t="s">
        <v>22</v>
      </c>
      <c r="D11" s="2">
        <v>160</v>
      </c>
      <c r="E11" s="3" t="s">
        <v>44</v>
      </c>
      <c r="F11" s="2">
        <v>0</v>
      </c>
      <c r="G11" s="2">
        <v>90.9</v>
      </c>
      <c r="H11" s="2">
        <v>41.7</v>
      </c>
      <c r="I11" s="2">
        <v>6</v>
      </c>
      <c r="J11" s="2">
        <v>0</v>
      </c>
      <c r="K11" s="2">
        <v>6</v>
      </c>
      <c r="L11" s="2">
        <v>0</v>
      </c>
      <c r="M11" s="2">
        <v>144.6</v>
      </c>
    </row>
    <row r="12" spans="1:13" ht="12.75" hidden="1">
      <c r="A12" s="2">
        <v>2010</v>
      </c>
      <c r="B12" s="3" t="s">
        <v>5</v>
      </c>
      <c r="C12" s="3" t="s">
        <v>22</v>
      </c>
      <c r="D12" s="2">
        <v>161</v>
      </c>
      <c r="E12" s="3" t="s">
        <v>45</v>
      </c>
      <c r="F12" s="2">
        <v>12</v>
      </c>
      <c r="G12" s="2">
        <v>134.75</v>
      </c>
      <c r="H12" s="2">
        <v>4.5</v>
      </c>
      <c r="I12" s="2">
        <v>4.5</v>
      </c>
      <c r="J12" s="2">
        <v>0</v>
      </c>
      <c r="K12" s="2">
        <v>4.5</v>
      </c>
      <c r="L12" s="2">
        <v>0</v>
      </c>
      <c r="M12" s="2">
        <v>160.25</v>
      </c>
    </row>
    <row r="13" spans="1:13" ht="12.75" hidden="1">
      <c r="A13" s="2">
        <v>2010</v>
      </c>
      <c r="B13" s="3" t="s">
        <v>5</v>
      </c>
      <c r="C13" s="3" t="s">
        <v>22</v>
      </c>
      <c r="D13" s="2">
        <v>163</v>
      </c>
      <c r="E13" s="3" t="s">
        <v>46</v>
      </c>
      <c r="F13" s="2">
        <v>22.24</v>
      </c>
      <c r="G13" s="2">
        <v>222.26</v>
      </c>
      <c r="H13" s="2">
        <v>55.2</v>
      </c>
      <c r="I13" s="2">
        <v>6</v>
      </c>
      <c r="J13" s="2">
        <v>0</v>
      </c>
      <c r="K13" s="2">
        <v>3</v>
      </c>
      <c r="L13" s="2">
        <v>0</v>
      </c>
      <c r="M13" s="2">
        <v>308.7</v>
      </c>
    </row>
    <row r="14" spans="1:13" ht="12.75" hidden="1">
      <c r="A14" s="2">
        <v>2010</v>
      </c>
      <c r="B14" s="3" t="s">
        <v>5</v>
      </c>
      <c r="C14" s="3" t="s">
        <v>22</v>
      </c>
      <c r="D14" s="2">
        <v>169</v>
      </c>
      <c r="E14" s="3" t="s">
        <v>47</v>
      </c>
      <c r="F14" s="2">
        <v>42</v>
      </c>
      <c r="G14" s="2">
        <v>254.25</v>
      </c>
      <c r="H14" s="2">
        <v>18</v>
      </c>
      <c r="I14" s="2">
        <v>4.5</v>
      </c>
      <c r="J14" s="2">
        <v>0</v>
      </c>
      <c r="K14" s="2">
        <v>4.5</v>
      </c>
      <c r="L14" s="2">
        <v>0</v>
      </c>
      <c r="M14" s="2">
        <v>323.25</v>
      </c>
    </row>
    <row r="15" spans="1:14" ht="12.75" hidden="1">
      <c r="A15" s="2">
        <v>2010</v>
      </c>
      <c r="B15" s="3" t="s">
        <v>5</v>
      </c>
      <c r="C15" s="3" t="s">
        <v>22</v>
      </c>
      <c r="D15" s="2"/>
      <c r="E15" s="3" t="s">
        <v>84</v>
      </c>
      <c r="F15" s="17">
        <f>SUM(F10:F14)</f>
        <v>87.64</v>
      </c>
      <c r="G15" s="2"/>
      <c r="H15" s="2"/>
      <c r="I15" s="2"/>
      <c r="J15" s="2"/>
      <c r="K15" s="2"/>
      <c r="L15" s="2"/>
      <c r="M15" s="16">
        <f>SUM(M10:M14)</f>
        <v>1346.45</v>
      </c>
      <c r="N15" s="19">
        <f>F15/M15</f>
        <v>0.06508968027034052</v>
      </c>
    </row>
    <row r="16" spans="1:14" ht="12.75" hidden="1">
      <c r="A16" s="2">
        <v>2010</v>
      </c>
      <c r="B16" s="3" t="s">
        <v>6</v>
      </c>
      <c r="C16" s="3" t="s">
        <v>23</v>
      </c>
      <c r="D16" s="2">
        <v>153</v>
      </c>
      <c r="E16" s="3" t="s">
        <v>48</v>
      </c>
      <c r="F16" s="17">
        <v>0</v>
      </c>
      <c r="G16" s="2">
        <v>288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16">
        <v>288</v>
      </c>
      <c r="N16" s="19">
        <f>F16/M16</f>
        <v>0</v>
      </c>
    </row>
    <row r="17" spans="1:14" ht="12.75" hidden="1">
      <c r="A17" s="2">
        <v>2010</v>
      </c>
      <c r="B17" s="3" t="s">
        <v>7</v>
      </c>
      <c r="C17" s="3" t="s">
        <v>24</v>
      </c>
      <c r="D17" s="2">
        <v>138</v>
      </c>
      <c r="E17" s="3" t="s">
        <v>49</v>
      </c>
      <c r="F17" s="17">
        <v>75.95</v>
      </c>
      <c r="G17" s="2">
        <v>2206.61</v>
      </c>
      <c r="H17" s="2">
        <v>30</v>
      </c>
      <c r="I17" s="2">
        <v>15</v>
      </c>
      <c r="J17" s="2">
        <v>0</v>
      </c>
      <c r="K17" s="2">
        <v>0</v>
      </c>
      <c r="L17" s="2">
        <v>0</v>
      </c>
      <c r="M17" s="16">
        <v>2327.56</v>
      </c>
      <c r="N17" s="19">
        <f>F17/M17</f>
        <v>0.032630737768306724</v>
      </c>
    </row>
    <row r="18" spans="1:13" ht="12.75" hidden="1">
      <c r="A18" s="2">
        <v>2010</v>
      </c>
      <c r="B18" s="3" t="s">
        <v>8</v>
      </c>
      <c r="C18" s="3" t="s">
        <v>25</v>
      </c>
      <c r="D18" s="2">
        <v>143</v>
      </c>
      <c r="E18" s="3" t="s">
        <v>43</v>
      </c>
      <c r="F18" s="2">
        <v>12</v>
      </c>
      <c r="G18" s="2">
        <v>266.5</v>
      </c>
      <c r="H18" s="2">
        <v>6</v>
      </c>
      <c r="I18" s="2">
        <v>0</v>
      </c>
      <c r="J18" s="2">
        <v>0</v>
      </c>
      <c r="K18" s="2">
        <v>0</v>
      </c>
      <c r="L18" s="2">
        <v>0</v>
      </c>
      <c r="M18" s="2">
        <v>284.5</v>
      </c>
    </row>
    <row r="19" spans="1:13" ht="12.75" hidden="1">
      <c r="A19" s="2">
        <v>2010</v>
      </c>
      <c r="B19" s="3" t="s">
        <v>8</v>
      </c>
      <c r="C19" s="3" t="s">
        <v>25</v>
      </c>
      <c r="D19" s="2">
        <v>157</v>
      </c>
      <c r="E19" s="3" t="s">
        <v>50</v>
      </c>
      <c r="F19" s="2">
        <v>15</v>
      </c>
      <c r="G19" s="2">
        <v>60</v>
      </c>
      <c r="H19" s="2">
        <v>9</v>
      </c>
      <c r="I19" s="2">
        <v>0</v>
      </c>
      <c r="J19" s="2">
        <v>0</v>
      </c>
      <c r="K19" s="2">
        <v>0</v>
      </c>
      <c r="L19" s="2">
        <v>0</v>
      </c>
      <c r="M19" s="2">
        <v>84</v>
      </c>
    </row>
    <row r="20" spans="1:13" ht="12.75" hidden="1">
      <c r="A20" s="2">
        <v>2010</v>
      </c>
      <c r="B20" s="3" t="s">
        <v>8</v>
      </c>
      <c r="C20" s="3" t="s">
        <v>25</v>
      </c>
      <c r="D20" s="2">
        <v>159</v>
      </c>
      <c r="E20" s="3" t="s">
        <v>51</v>
      </c>
      <c r="F20" s="2">
        <v>33</v>
      </c>
      <c r="G20" s="2">
        <v>86.7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119.7</v>
      </c>
    </row>
    <row r="21" spans="1:13" ht="12.75" hidden="1">
      <c r="A21" s="2">
        <v>2010</v>
      </c>
      <c r="B21" s="3" t="s">
        <v>8</v>
      </c>
      <c r="C21" s="3" t="s">
        <v>25</v>
      </c>
      <c r="D21" s="2">
        <v>162</v>
      </c>
      <c r="E21" s="3" t="s">
        <v>45</v>
      </c>
      <c r="F21" s="2">
        <v>13.5</v>
      </c>
      <c r="G21" s="2">
        <v>120</v>
      </c>
      <c r="H21" s="2">
        <v>4.5</v>
      </c>
      <c r="I21" s="2">
        <v>0</v>
      </c>
      <c r="J21" s="2">
        <v>0</v>
      </c>
      <c r="K21" s="2">
        <v>0</v>
      </c>
      <c r="L21" s="2">
        <v>0</v>
      </c>
      <c r="M21" s="2">
        <v>138</v>
      </c>
    </row>
    <row r="22" spans="1:13" ht="12.75" hidden="1">
      <c r="A22" s="2">
        <v>2010</v>
      </c>
      <c r="B22" s="3" t="s">
        <v>8</v>
      </c>
      <c r="C22" s="3" t="s">
        <v>25</v>
      </c>
      <c r="D22" s="2">
        <v>166</v>
      </c>
      <c r="E22" s="3" t="s">
        <v>42</v>
      </c>
      <c r="F22" s="2">
        <v>3.9</v>
      </c>
      <c r="G22" s="2">
        <v>60.35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64.25</v>
      </c>
    </row>
    <row r="23" spans="1:13" ht="12.75" hidden="1">
      <c r="A23" s="2">
        <v>2010</v>
      </c>
      <c r="B23" s="3" t="s">
        <v>8</v>
      </c>
      <c r="C23" s="3" t="s">
        <v>25</v>
      </c>
      <c r="D23" s="2">
        <v>170</v>
      </c>
      <c r="E23" s="3" t="s">
        <v>47</v>
      </c>
      <c r="F23" s="2">
        <v>9.6</v>
      </c>
      <c r="G23" s="2">
        <v>131.4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141</v>
      </c>
    </row>
    <row r="24" spans="1:14" ht="12.75" hidden="1">
      <c r="A24" s="2">
        <v>2010</v>
      </c>
      <c r="B24" s="3" t="s">
        <v>8</v>
      </c>
      <c r="C24" s="3" t="s">
        <v>25</v>
      </c>
      <c r="D24" s="2"/>
      <c r="E24" s="3" t="s">
        <v>84</v>
      </c>
      <c r="F24" s="17">
        <f>SUM(F18:F23)</f>
        <v>87</v>
      </c>
      <c r="G24" s="2"/>
      <c r="H24" s="2"/>
      <c r="I24" s="2"/>
      <c r="J24" s="2"/>
      <c r="K24" s="2"/>
      <c r="L24" s="2"/>
      <c r="M24" s="16">
        <f>SUM(M18:M23)</f>
        <v>831.45</v>
      </c>
      <c r="N24" s="19">
        <f>F24/M24</f>
        <v>0.10463647844127728</v>
      </c>
    </row>
    <row r="25" spans="1:13" ht="12.75" hidden="1">
      <c r="A25" s="2">
        <v>2010</v>
      </c>
      <c r="B25" s="3" t="s">
        <v>9</v>
      </c>
      <c r="C25" s="3" t="s">
        <v>26</v>
      </c>
      <c r="D25" s="2">
        <v>144</v>
      </c>
      <c r="E25" s="3" t="s">
        <v>52</v>
      </c>
      <c r="F25" s="2">
        <v>82.25</v>
      </c>
      <c r="G25" s="2">
        <v>277.75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360</v>
      </c>
    </row>
    <row r="26" spans="1:13" ht="12.75" hidden="1">
      <c r="A26" s="2">
        <v>2010</v>
      </c>
      <c r="B26" s="3" t="s">
        <v>9</v>
      </c>
      <c r="C26" s="3" t="s">
        <v>26</v>
      </c>
      <c r="D26" s="2">
        <v>145</v>
      </c>
      <c r="E26" s="3" t="s">
        <v>53</v>
      </c>
      <c r="F26" s="2">
        <v>24</v>
      </c>
      <c r="G26" s="2">
        <v>96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120</v>
      </c>
    </row>
    <row r="27" spans="1:14" ht="12.75" hidden="1">
      <c r="A27" s="2">
        <v>2010</v>
      </c>
      <c r="B27" s="3" t="s">
        <v>9</v>
      </c>
      <c r="C27" s="3" t="s">
        <v>26</v>
      </c>
      <c r="D27" s="2"/>
      <c r="E27" s="3" t="s">
        <v>84</v>
      </c>
      <c r="F27" s="17">
        <f>SUM(F25:F26)</f>
        <v>106.25</v>
      </c>
      <c r="G27" s="2"/>
      <c r="H27" s="2"/>
      <c r="I27" s="2"/>
      <c r="J27" s="2"/>
      <c r="K27" s="2"/>
      <c r="L27" s="2"/>
      <c r="M27" s="16">
        <f>SUM(M25:M26)</f>
        <v>480</v>
      </c>
      <c r="N27" s="19">
        <f>F27/M27</f>
        <v>0.22135416666666666</v>
      </c>
    </row>
    <row r="28" spans="1:13" ht="12.75" hidden="1">
      <c r="A28" s="2">
        <v>2010</v>
      </c>
      <c r="B28" s="3" t="s">
        <v>10</v>
      </c>
      <c r="C28" s="3" t="s">
        <v>27</v>
      </c>
      <c r="D28" s="2">
        <v>146</v>
      </c>
      <c r="E28" s="3" t="s">
        <v>54</v>
      </c>
      <c r="F28" s="2">
        <v>10</v>
      </c>
      <c r="G28" s="2">
        <v>187.4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197.4</v>
      </c>
    </row>
    <row r="29" spans="1:13" ht="12.75" hidden="1">
      <c r="A29" s="2">
        <v>2010</v>
      </c>
      <c r="B29" s="3" t="s">
        <v>10</v>
      </c>
      <c r="C29" s="3" t="s">
        <v>27</v>
      </c>
      <c r="D29" s="2">
        <v>158</v>
      </c>
      <c r="E29" s="3" t="s">
        <v>51</v>
      </c>
      <c r="F29" s="2">
        <v>19</v>
      </c>
      <c r="G29" s="2">
        <v>190.2</v>
      </c>
      <c r="H29" s="2">
        <v>37.8</v>
      </c>
      <c r="I29" s="2">
        <v>0</v>
      </c>
      <c r="J29" s="2">
        <v>0</v>
      </c>
      <c r="K29" s="2">
        <v>0</v>
      </c>
      <c r="L29" s="2">
        <v>0</v>
      </c>
      <c r="M29" s="2">
        <v>247</v>
      </c>
    </row>
    <row r="30" spans="1:14" ht="12.75" hidden="1">
      <c r="A30" s="2">
        <v>2010</v>
      </c>
      <c r="B30" s="3" t="s">
        <v>10</v>
      </c>
      <c r="C30" s="3" t="s">
        <v>27</v>
      </c>
      <c r="D30" s="2"/>
      <c r="E30" s="3" t="s">
        <v>84</v>
      </c>
      <c r="F30" s="17">
        <f>SUM(F28:F29)</f>
        <v>29</v>
      </c>
      <c r="G30" s="2"/>
      <c r="H30" s="2"/>
      <c r="I30" s="2"/>
      <c r="J30" s="2"/>
      <c r="K30" s="2"/>
      <c r="L30" s="2"/>
      <c r="M30" s="16">
        <f>SUM(M28:M29)</f>
        <v>444.4</v>
      </c>
      <c r="N30" s="19">
        <f>F30/M30</f>
        <v>0.06525652565256526</v>
      </c>
    </row>
    <row r="31" spans="1:13" ht="12.75" hidden="1">
      <c r="A31" s="2">
        <v>2010</v>
      </c>
      <c r="B31" s="3" t="s">
        <v>11</v>
      </c>
      <c r="C31" s="3" t="s">
        <v>28</v>
      </c>
      <c r="D31" s="2">
        <v>139</v>
      </c>
      <c r="E31" s="3" t="s">
        <v>55</v>
      </c>
      <c r="F31" s="2">
        <v>15.6</v>
      </c>
      <c r="G31" s="2">
        <v>134.4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150</v>
      </c>
    </row>
    <row r="32" spans="1:13" ht="12.75" hidden="1">
      <c r="A32" s="2">
        <v>2010</v>
      </c>
      <c r="B32" s="3" t="s">
        <v>11</v>
      </c>
      <c r="C32" s="3" t="s">
        <v>28</v>
      </c>
      <c r="D32" s="2">
        <v>140</v>
      </c>
      <c r="E32" s="3" t="s">
        <v>56</v>
      </c>
      <c r="F32" s="2">
        <v>19.5</v>
      </c>
      <c r="G32" s="2">
        <v>115.9</v>
      </c>
      <c r="H32" s="2">
        <v>37.7</v>
      </c>
      <c r="I32" s="2">
        <v>24</v>
      </c>
      <c r="J32" s="2">
        <v>0</v>
      </c>
      <c r="K32" s="2">
        <v>18</v>
      </c>
      <c r="L32" s="2">
        <v>0</v>
      </c>
      <c r="M32" s="2">
        <v>215.1</v>
      </c>
    </row>
    <row r="33" spans="1:13" ht="12.75" hidden="1">
      <c r="A33" s="2">
        <v>2010</v>
      </c>
      <c r="B33" s="3" t="s">
        <v>11</v>
      </c>
      <c r="C33" s="3" t="s">
        <v>28</v>
      </c>
      <c r="D33" s="2">
        <v>141</v>
      </c>
      <c r="E33" s="3" t="s">
        <v>57</v>
      </c>
      <c r="F33" s="2">
        <v>11.25</v>
      </c>
      <c r="G33" s="2">
        <v>177.65</v>
      </c>
      <c r="H33" s="2">
        <v>4.5</v>
      </c>
      <c r="I33" s="2">
        <v>0</v>
      </c>
      <c r="J33" s="2">
        <v>0</v>
      </c>
      <c r="K33" s="2">
        <v>0</v>
      </c>
      <c r="L33" s="2">
        <v>0</v>
      </c>
      <c r="M33" s="2">
        <v>193.4</v>
      </c>
    </row>
    <row r="34" spans="1:13" ht="12.75" hidden="1">
      <c r="A34" s="2">
        <v>2010</v>
      </c>
      <c r="B34" s="3" t="s">
        <v>11</v>
      </c>
      <c r="C34" s="3" t="s">
        <v>28</v>
      </c>
      <c r="D34" s="2">
        <v>152</v>
      </c>
      <c r="E34" s="3" t="s">
        <v>58</v>
      </c>
      <c r="F34" s="2">
        <v>58.3</v>
      </c>
      <c r="G34" s="2">
        <v>150.2</v>
      </c>
      <c r="H34" s="2">
        <v>4.5</v>
      </c>
      <c r="I34" s="2">
        <v>0</v>
      </c>
      <c r="J34" s="2">
        <v>0</v>
      </c>
      <c r="K34" s="2">
        <v>0</v>
      </c>
      <c r="L34" s="2">
        <v>0</v>
      </c>
      <c r="M34" s="2">
        <v>213</v>
      </c>
    </row>
    <row r="35" spans="1:14" ht="12.75" hidden="1">
      <c r="A35" s="2">
        <v>2010</v>
      </c>
      <c r="B35" s="3" t="s">
        <v>11</v>
      </c>
      <c r="C35" s="3" t="s">
        <v>28</v>
      </c>
      <c r="D35" s="2"/>
      <c r="E35" s="3" t="s">
        <v>84</v>
      </c>
      <c r="F35" s="17">
        <f>SUM(F31:F34)</f>
        <v>104.65</v>
      </c>
      <c r="G35" s="2"/>
      <c r="H35" s="2"/>
      <c r="I35" s="2"/>
      <c r="J35" s="2"/>
      <c r="K35" s="2"/>
      <c r="L35" s="2"/>
      <c r="M35" s="16">
        <f>SUM(M31:M34)</f>
        <v>771.5</v>
      </c>
      <c r="N35" s="19">
        <f>F35/M35</f>
        <v>0.1356448476992871</v>
      </c>
    </row>
    <row r="36" spans="1:14" ht="12.75" hidden="1">
      <c r="A36" s="2">
        <v>2010</v>
      </c>
      <c r="B36" s="3" t="s">
        <v>12</v>
      </c>
      <c r="C36" s="3" t="s">
        <v>29</v>
      </c>
      <c r="D36" s="2">
        <v>156</v>
      </c>
      <c r="E36" s="3" t="s">
        <v>50</v>
      </c>
      <c r="F36" s="17">
        <v>203.75</v>
      </c>
      <c r="G36" s="2">
        <v>544.75</v>
      </c>
      <c r="H36" s="2">
        <v>61.5</v>
      </c>
      <c r="I36" s="2">
        <v>0</v>
      </c>
      <c r="J36" s="2">
        <v>0</v>
      </c>
      <c r="K36" s="2">
        <v>0</v>
      </c>
      <c r="L36" s="2">
        <v>0</v>
      </c>
      <c r="M36" s="16">
        <v>810</v>
      </c>
      <c r="N36" s="19">
        <f>F36/M36</f>
        <v>0.2515432098765432</v>
      </c>
    </row>
    <row r="37" spans="1:13" ht="12.75" hidden="1">
      <c r="A37" s="2">
        <v>2010</v>
      </c>
      <c r="B37" s="3" t="s">
        <v>13</v>
      </c>
      <c r="C37" s="3" t="s">
        <v>30</v>
      </c>
      <c r="D37" s="2">
        <v>148</v>
      </c>
      <c r="E37" s="3" t="s">
        <v>59</v>
      </c>
      <c r="F37" s="2">
        <v>56.835</v>
      </c>
      <c r="G37" s="2">
        <v>354.965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411.8</v>
      </c>
    </row>
    <row r="38" spans="1:13" ht="12.75" hidden="1">
      <c r="A38" s="2">
        <v>2010</v>
      </c>
      <c r="B38" s="3" t="s">
        <v>13</v>
      </c>
      <c r="C38" s="3" t="s">
        <v>30</v>
      </c>
      <c r="D38" s="2">
        <v>149</v>
      </c>
      <c r="E38" s="3" t="s">
        <v>60</v>
      </c>
      <c r="F38" s="2">
        <v>0.4</v>
      </c>
      <c r="G38" s="2">
        <v>137.9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138.3</v>
      </c>
    </row>
    <row r="39" spans="1:13" ht="12.75" hidden="1">
      <c r="A39" s="2">
        <v>2010</v>
      </c>
      <c r="B39" s="3" t="s">
        <v>13</v>
      </c>
      <c r="C39" s="3" t="s">
        <v>30</v>
      </c>
      <c r="D39" s="2">
        <v>150</v>
      </c>
      <c r="E39" s="3" t="s">
        <v>61</v>
      </c>
      <c r="F39" s="2">
        <v>0</v>
      </c>
      <c r="G39" s="2">
        <v>104.825</v>
      </c>
      <c r="H39" s="2">
        <v>13.075</v>
      </c>
      <c r="I39" s="2">
        <v>0</v>
      </c>
      <c r="J39" s="2">
        <v>0</v>
      </c>
      <c r="K39" s="2">
        <v>0</v>
      </c>
      <c r="L39" s="2">
        <v>0</v>
      </c>
      <c r="M39" s="2">
        <v>117.9</v>
      </c>
    </row>
    <row r="40" spans="1:13" ht="12.75" hidden="1">
      <c r="A40" s="2">
        <v>2010</v>
      </c>
      <c r="B40" s="3" t="s">
        <v>13</v>
      </c>
      <c r="C40" s="3" t="s">
        <v>30</v>
      </c>
      <c r="D40" s="2">
        <v>151</v>
      </c>
      <c r="E40" s="3" t="s">
        <v>62</v>
      </c>
      <c r="F40" s="18">
        <v>6.5</v>
      </c>
      <c r="G40" s="2">
        <v>113.9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18">
        <v>120.4</v>
      </c>
    </row>
    <row r="41" spans="1:14" ht="12.75" hidden="1">
      <c r="A41" s="2">
        <v>2010</v>
      </c>
      <c r="B41" s="3" t="s">
        <v>13</v>
      </c>
      <c r="C41" s="3" t="s">
        <v>30</v>
      </c>
      <c r="D41" s="2"/>
      <c r="E41" s="3" t="s">
        <v>84</v>
      </c>
      <c r="F41" s="17">
        <f>SUM(F37:F40)</f>
        <v>63.735</v>
      </c>
      <c r="G41" s="2"/>
      <c r="H41" s="2"/>
      <c r="I41" s="2"/>
      <c r="J41" s="2"/>
      <c r="K41" s="2"/>
      <c r="L41" s="2"/>
      <c r="M41" s="16">
        <f>SUM(M37:M40)</f>
        <v>788.4</v>
      </c>
      <c r="N41" s="19">
        <f>F41/M41</f>
        <v>0.08084094368340944</v>
      </c>
    </row>
    <row r="42" spans="1:14" ht="12.75" hidden="1">
      <c r="A42" s="2">
        <v>2010</v>
      </c>
      <c r="B42" s="3" t="s">
        <v>14</v>
      </c>
      <c r="C42" s="3" t="s">
        <v>31</v>
      </c>
      <c r="D42" s="2">
        <v>167</v>
      </c>
      <c r="E42" s="3" t="s">
        <v>63</v>
      </c>
      <c r="F42" s="17">
        <v>0</v>
      </c>
      <c r="G42" s="2">
        <v>275.65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16">
        <v>275.65</v>
      </c>
      <c r="N42" s="19">
        <f>F42/M42</f>
        <v>0</v>
      </c>
    </row>
    <row r="43" spans="1:14" ht="12.75" hidden="1">
      <c r="A43" s="2">
        <v>2011</v>
      </c>
      <c r="B43" s="3" t="s">
        <v>2</v>
      </c>
      <c r="C43" s="3" t="s">
        <v>19</v>
      </c>
      <c r="D43" s="2">
        <v>147</v>
      </c>
      <c r="E43" s="3" t="s">
        <v>37</v>
      </c>
      <c r="F43" s="17">
        <v>40.05</v>
      </c>
      <c r="G43" s="2">
        <v>1110.59</v>
      </c>
      <c r="H43" s="2">
        <v>24</v>
      </c>
      <c r="I43" s="2">
        <v>0</v>
      </c>
      <c r="J43" s="2">
        <v>0</v>
      </c>
      <c r="K43" s="2">
        <v>0</v>
      </c>
      <c r="L43" s="2">
        <v>0</v>
      </c>
      <c r="M43" s="16">
        <v>1174.64</v>
      </c>
      <c r="N43" s="19">
        <f>F43/M43</f>
        <v>0.034095552679970026</v>
      </c>
    </row>
    <row r="44" spans="1:13" ht="12.75" hidden="1">
      <c r="A44" s="2">
        <v>2011</v>
      </c>
      <c r="B44" s="3" t="s">
        <v>3</v>
      </c>
      <c r="C44" s="3" t="s">
        <v>20</v>
      </c>
      <c r="D44" s="2">
        <v>168</v>
      </c>
      <c r="E44" s="3" t="s">
        <v>38</v>
      </c>
      <c r="F44" s="2">
        <v>12.6</v>
      </c>
      <c r="G44" s="2">
        <v>577.1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589.7</v>
      </c>
    </row>
    <row r="45" spans="1:13" ht="12.75" hidden="1">
      <c r="A45" s="2">
        <v>2011</v>
      </c>
      <c r="B45" s="3" t="s">
        <v>3</v>
      </c>
      <c r="C45" s="3" t="s">
        <v>20</v>
      </c>
      <c r="D45" s="2">
        <v>173</v>
      </c>
      <c r="E45" s="3" t="s">
        <v>39</v>
      </c>
      <c r="F45" s="2">
        <v>6</v>
      </c>
      <c r="G45" s="2">
        <v>374.4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380.4</v>
      </c>
    </row>
    <row r="46" spans="1:14" ht="12.75" hidden="1">
      <c r="A46" s="2">
        <v>2011</v>
      </c>
      <c r="B46" s="3" t="s">
        <v>3</v>
      </c>
      <c r="C46" s="3" t="s">
        <v>20</v>
      </c>
      <c r="D46" s="2"/>
      <c r="E46" s="20" t="s">
        <v>84</v>
      </c>
      <c r="F46" s="17">
        <f>SUM(F44:F45)</f>
        <v>18.6</v>
      </c>
      <c r="G46" s="2"/>
      <c r="H46" s="2"/>
      <c r="I46" s="2"/>
      <c r="J46" s="2"/>
      <c r="K46" s="2"/>
      <c r="L46" s="2"/>
      <c r="M46" s="16">
        <f>SUM(M44:M45)</f>
        <v>970.1</v>
      </c>
      <c r="N46" s="19">
        <f>F46/M46</f>
        <v>0.01917328110504072</v>
      </c>
    </row>
    <row r="47" spans="1:13" ht="12.75" hidden="1">
      <c r="A47" s="2">
        <v>2011</v>
      </c>
      <c r="B47" s="3" t="s">
        <v>4</v>
      </c>
      <c r="C47" s="3" t="s">
        <v>21</v>
      </c>
      <c r="D47" s="2">
        <v>154</v>
      </c>
      <c r="E47" s="3" t="s">
        <v>40</v>
      </c>
      <c r="F47" s="2">
        <v>124.45</v>
      </c>
      <c r="G47" s="2">
        <v>911.85</v>
      </c>
      <c r="H47" s="2">
        <v>68.6</v>
      </c>
      <c r="I47" s="2">
        <v>6</v>
      </c>
      <c r="J47" s="2">
        <v>0</v>
      </c>
      <c r="K47" s="2">
        <v>6</v>
      </c>
      <c r="L47" s="2">
        <v>0</v>
      </c>
      <c r="M47" s="2">
        <v>1116.9</v>
      </c>
    </row>
    <row r="48" spans="1:13" ht="12.75" hidden="1">
      <c r="A48" s="2">
        <v>2011</v>
      </c>
      <c r="B48" s="3" t="s">
        <v>4</v>
      </c>
      <c r="C48" s="3" t="s">
        <v>21</v>
      </c>
      <c r="D48" s="2">
        <v>155</v>
      </c>
      <c r="E48" s="3" t="s">
        <v>41</v>
      </c>
      <c r="F48" s="2">
        <v>45.3</v>
      </c>
      <c r="G48" s="2">
        <v>210.5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255.8</v>
      </c>
    </row>
    <row r="49" spans="1:13" ht="12.75" hidden="1">
      <c r="A49" s="2">
        <v>2011</v>
      </c>
      <c r="B49" s="3" t="s">
        <v>4</v>
      </c>
      <c r="C49" s="3" t="s">
        <v>21</v>
      </c>
      <c r="D49" s="2">
        <v>165</v>
      </c>
      <c r="E49" s="3" t="s">
        <v>42</v>
      </c>
      <c r="F49" s="2">
        <v>62.15</v>
      </c>
      <c r="G49" s="2">
        <v>320.45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382.6</v>
      </c>
    </row>
    <row r="50" spans="1:13" ht="12.75" hidden="1">
      <c r="A50" s="2">
        <v>2011</v>
      </c>
      <c r="B50" s="3" t="s">
        <v>4</v>
      </c>
      <c r="C50" s="3" t="s">
        <v>21</v>
      </c>
      <c r="D50" s="2">
        <v>174</v>
      </c>
      <c r="E50" s="3" t="s">
        <v>64</v>
      </c>
      <c r="F50" s="2">
        <v>0</v>
      </c>
      <c r="G50" s="2">
        <v>85.9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85.9</v>
      </c>
    </row>
    <row r="51" spans="1:14" ht="12.75" hidden="1">
      <c r="A51" s="2">
        <v>2011</v>
      </c>
      <c r="B51" s="3" t="s">
        <v>4</v>
      </c>
      <c r="C51" s="3" t="s">
        <v>21</v>
      </c>
      <c r="D51" s="2"/>
      <c r="E51" s="3" t="s">
        <v>84</v>
      </c>
      <c r="F51" s="17">
        <f>SUM(F47:F50)</f>
        <v>231.9</v>
      </c>
      <c r="G51" s="2"/>
      <c r="H51" s="2"/>
      <c r="I51" s="2"/>
      <c r="J51" s="2"/>
      <c r="K51" s="2"/>
      <c r="L51" s="2"/>
      <c r="M51" s="16">
        <f>SUM(M47:M50)</f>
        <v>1841.2000000000003</v>
      </c>
      <c r="N51" s="19">
        <f>F51/M51</f>
        <v>0.1259504670866826</v>
      </c>
    </row>
    <row r="52" spans="1:13" ht="12.75" hidden="1">
      <c r="A52" s="2">
        <v>2011</v>
      </c>
      <c r="B52" s="3" t="s">
        <v>5</v>
      </c>
      <c r="C52" s="3" t="s">
        <v>22</v>
      </c>
      <c r="D52" s="2">
        <v>142</v>
      </c>
      <c r="E52" s="3" t="s">
        <v>43</v>
      </c>
      <c r="F52" s="2">
        <v>17.1</v>
      </c>
      <c r="G52" s="2">
        <v>573.4</v>
      </c>
      <c r="H52" s="2">
        <v>13.5</v>
      </c>
      <c r="I52" s="2">
        <v>4.5</v>
      </c>
      <c r="J52" s="2">
        <v>4.5</v>
      </c>
      <c r="K52" s="2">
        <v>4.5</v>
      </c>
      <c r="L52" s="2">
        <v>0</v>
      </c>
      <c r="M52" s="2">
        <v>617.5</v>
      </c>
    </row>
    <row r="53" spans="1:13" ht="12.75" hidden="1">
      <c r="A53" s="2">
        <v>2011</v>
      </c>
      <c r="B53" s="3" t="s">
        <v>5</v>
      </c>
      <c r="C53" s="3" t="s">
        <v>22</v>
      </c>
      <c r="D53" s="2">
        <v>160</v>
      </c>
      <c r="E53" s="3" t="s">
        <v>44</v>
      </c>
      <c r="F53" s="2">
        <v>10</v>
      </c>
      <c r="G53" s="2">
        <v>218.6</v>
      </c>
      <c r="H53" s="2">
        <v>85.2</v>
      </c>
      <c r="I53" s="2">
        <v>6</v>
      </c>
      <c r="J53" s="2">
        <v>0</v>
      </c>
      <c r="K53" s="2">
        <v>6</v>
      </c>
      <c r="L53" s="2">
        <v>0</v>
      </c>
      <c r="M53" s="2">
        <v>325.8</v>
      </c>
    </row>
    <row r="54" spans="1:13" ht="12.75" hidden="1">
      <c r="A54" s="2">
        <v>2011</v>
      </c>
      <c r="B54" s="3" t="s">
        <v>5</v>
      </c>
      <c r="C54" s="3" t="s">
        <v>22</v>
      </c>
      <c r="D54" s="2">
        <v>161</v>
      </c>
      <c r="E54" s="3" t="s">
        <v>45</v>
      </c>
      <c r="F54" s="2">
        <v>9</v>
      </c>
      <c r="G54" s="2">
        <v>233.3</v>
      </c>
      <c r="H54" s="2">
        <v>9</v>
      </c>
      <c r="I54" s="2">
        <v>4.5</v>
      </c>
      <c r="J54" s="2">
        <v>0</v>
      </c>
      <c r="K54" s="2">
        <v>4.5</v>
      </c>
      <c r="L54" s="2">
        <v>0</v>
      </c>
      <c r="M54" s="2">
        <v>260.3</v>
      </c>
    </row>
    <row r="55" spans="1:13" ht="12.75" hidden="1">
      <c r="A55" s="2">
        <v>2011</v>
      </c>
      <c r="B55" s="3" t="s">
        <v>5</v>
      </c>
      <c r="C55" s="3" t="s">
        <v>22</v>
      </c>
      <c r="D55" s="2">
        <v>163</v>
      </c>
      <c r="E55" s="3" t="s">
        <v>46</v>
      </c>
      <c r="F55" s="2">
        <v>43</v>
      </c>
      <c r="G55" s="2">
        <v>354.45</v>
      </c>
      <c r="H55" s="2">
        <v>112</v>
      </c>
      <c r="I55" s="2">
        <v>6</v>
      </c>
      <c r="J55" s="2">
        <v>0</v>
      </c>
      <c r="K55" s="2">
        <v>3</v>
      </c>
      <c r="L55" s="2">
        <v>0</v>
      </c>
      <c r="M55" s="2">
        <v>518.45</v>
      </c>
    </row>
    <row r="56" spans="1:13" ht="12.75" hidden="1">
      <c r="A56" s="2">
        <v>2011</v>
      </c>
      <c r="B56" s="3" t="s">
        <v>5</v>
      </c>
      <c r="C56" s="3" t="s">
        <v>22</v>
      </c>
      <c r="D56" s="2">
        <v>169</v>
      </c>
      <c r="E56" s="3" t="s">
        <v>47</v>
      </c>
      <c r="F56" s="2">
        <v>23.5</v>
      </c>
      <c r="G56" s="2">
        <v>496.6</v>
      </c>
      <c r="H56" s="2">
        <v>18</v>
      </c>
      <c r="I56" s="2">
        <v>4.5</v>
      </c>
      <c r="J56" s="2">
        <v>0</v>
      </c>
      <c r="K56" s="2">
        <v>4.5</v>
      </c>
      <c r="L56" s="2">
        <v>0</v>
      </c>
      <c r="M56" s="2">
        <v>547.1</v>
      </c>
    </row>
    <row r="57" spans="1:14" ht="12.75" hidden="1">
      <c r="A57" s="2">
        <v>2011</v>
      </c>
      <c r="B57" s="3" t="s">
        <v>5</v>
      </c>
      <c r="C57" s="3" t="s">
        <v>22</v>
      </c>
      <c r="D57" s="2"/>
      <c r="E57" s="3" t="s">
        <v>84</v>
      </c>
      <c r="F57" s="17">
        <f>SUM(F52:F56)</f>
        <v>102.6</v>
      </c>
      <c r="G57" s="2"/>
      <c r="H57" s="2"/>
      <c r="I57" s="2"/>
      <c r="J57" s="2"/>
      <c r="K57" s="2"/>
      <c r="L57" s="2"/>
      <c r="M57" s="16">
        <f>SUM(M52:M56)</f>
        <v>2269.15</v>
      </c>
      <c r="N57" s="19">
        <f>F57/M57</f>
        <v>0.04521516867549522</v>
      </c>
    </row>
    <row r="58" spans="1:14" ht="12.75" hidden="1">
      <c r="A58" s="2">
        <v>2011</v>
      </c>
      <c r="B58" s="3" t="s">
        <v>6</v>
      </c>
      <c r="C58" s="3" t="s">
        <v>23</v>
      </c>
      <c r="D58" s="2">
        <v>153</v>
      </c>
      <c r="E58" s="3" t="s">
        <v>48</v>
      </c>
      <c r="F58" s="17">
        <v>0</v>
      </c>
      <c r="G58" s="2">
        <v>357.75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16">
        <v>357.75</v>
      </c>
      <c r="N58" s="19">
        <f>F58/M58</f>
        <v>0</v>
      </c>
    </row>
    <row r="59" spans="1:14" ht="12.75" hidden="1">
      <c r="A59" s="2">
        <v>2011</v>
      </c>
      <c r="B59" s="3" t="s">
        <v>7</v>
      </c>
      <c r="C59" s="3" t="s">
        <v>24</v>
      </c>
      <c r="D59" s="2">
        <v>138</v>
      </c>
      <c r="E59" s="3" t="s">
        <v>49</v>
      </c>
      <c r="F59" s="17">
        <v>78.2</v>
      </c>
      <c r="G59" s="2">
        <v>2261.15</v>
      </c>
      <c r="H59" s="2">
        <v>54.4</v>
      </c>
      <c r="I59" s="2">
        <v>15</v>
      </c>
      <c r="J59" s="2">
        <v>0</v>
      </c>
      <c r="K59" s="2">
        <v>0</v>
      </c>
      <c r="L59" s="2">
        <v>0</v>
      </c>
      <c r="M59" s="16">
        <v>2408.75</v>
      </c>
      <c r="N59" s="19">
        <f>F59/M59</f>
        <v>0.032464971458225224</v>
      </c>
    </row>
    <row r="60" spans="1:13" ht="12.75" hidden="1">
      <c r="A60" s="2">
        <v>2011</v>
      </c>
      <c r="B60" s="3" t="s">
        <v>8</v>
      </c>
      <c r="C60" s="3" t="s">
        <v>25</v>
      </c>
      <c r="D60" s="2">
        <v>143</v>
      </c>
      <c r="E60" s="3" t="s">
        <v>43</v>
      </c>
      <c r="F60" s="2">
        <v>11.6</v>
      </c>
      <c r="G60" s="2">
        <v>298.4</v>
      </c>
      <c r="H60" s="2">
        <v>12</v>
      </c>
      <c r="I60" s="2">
        <v>0</v>
      </c>
      <c r="J60" s="2">
        <v>0</v>
      </c>
      <c r="K60" s="2">
        <v>0</v>
      </c>
      <c r="L60" s="2">
        <v>0</v>
      </c>
      <c r="M60" s="2">
        <v>322</v>
      </c>
    </row>
    <row r="61" spans="1:13" ht="12.75" hidden="1">
      <c r="A61" s="2">
        <v>2011</v>
      </c>
      <c r="B61" s="3" t="s">
        <v>8</v>
      </c>
      <c r="C61" s="3" t="s">
        <v>25</v>
      </c>
      <c r="D61" s="2">
        <v>157</v>
      </c>
      <c r="E61" s="3" t="s">
        <v>50</v>
      </c>
      <c r="F61" s="2">
        <v>10.5</v>
      </c>
      <c r="G61" s="2">
        <v>120</v>
      </c>
      <c r="H61" s="2">
        <v>31.5</v>
      </c>
      <c r="I61" s="2">
        <v>0</v>
      </c>
      <c r="J61" s="2">
        <v>0</v>
      </c>
      <c r="K61" s="2">
        <v>0</v>
      </c>
      <c r="L61" s="2">
        <v>0</v>
      </c>
      <c r="M61" s="2">
        <v>162</v>
      </c>
    </row>
    <row r="62" spans="1:13" ht="12.75" hidden="1">
      <c r="A62" s="2">
        <v>2011</v>
      </c>
      <c r="B62" s="3" t="s">
        <v>8</v>
      </c>
      <c r="C62" s="3" t="s">
        <v>25</v>
      </c>
      <c r="D62" s="2">
        <v>159</v>
      </c>
      <c r="E62" s="3" t="s">
        <v>51</v>
      </c>
      <c r="F62" s="2">
        <v>65.6</v>
      </c>
      <c r="G62" s="2">
        <v>176.8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242.4</v>
      </c>
    </row>
    <row r="63" spans="1:13" ht="12.75" hidden="1">
      <c r="A63" s="2">
        <v>2011</v>
      </c>
      <c r="B63" s="3" t="s">
        <v>8</v>
      </c>
      <c r="C63" s="3" t="s">
        <v>25</v>
      </c>
      <c r="D63" s="2">
        <v>162</v>
      </c>
      <c r="E63" s="3" t="s">
        <v>45</v>
      </c>
      <c r="F63" s="2">
        <v>14.75</v>
      </c>
      <c r="G63" s="2">
        <v>150.6</v>
      </c>
      <c r="H63" s="2">
        <v>4.5</v>
      </c>
      <c r="I63" s="2">
        <v>0</v>
      </c>
      <c r="J63" s="2">
        <v>0</v>
      </c>
      <c r="K63" s="2">
        <v>0</v>
      </c>
      <c r="L63" s="2">
        <v>0</v>
      </c>
      <c r="M63" s="2">
        <v>169.85</v>
      </c>
    </row>
    <row r="64" spans="1:13" ht="12.75" hidden="1">
      <c r="A64" s="2">
        <v>2011</v>
      </c>
      <c r="B64" s="3" t="s">
        <v>8</v>
      </c>
      <c r="C64" s="3" t="s">
        <v>25</v>
      </c>
      <c r="D64" s="2">
        <v>166</v>
      </c>
      <c r="E64" s="3" t="s">
        <v>42</v>
      </c>
      <c r="F64" s="2">
        <v>5.15</v>
      </c>
      <c r="G64" s="2">
        <v>119.1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124.25</v>
      </c>
    </row>
    <row r="65" spans="1:13" ht="12.75" hidden="1">
      <c r="A65" s="2">
        <v>2011</v>
      </c>
      <c r="B65" s="3" t="s">
        <v>8</v>
      </c>
      <c r="C65" s="3" t="s">
        <v>25</v>
      </c>
      <c r="D65" s="2">
        <v>170</v>
      </c>
      <c r="E65" s="3" t="s">
        <v>47</v>
      </c>
      <c r="F65" s="2">
        <v>30.5</v>
      </c>
      <c r="G65" s="2">
        <v>238.75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269.25</v>
      </c>
    </row>
    <row r="66" spans="1:14" ht="12.75" hidden="1">
      <c r="A66" s="2">
        <v>2011</v>
      </c>
      <c r="B66" s="3" t="s">
        <v>8</v>
      </c>
      <c r="C66" s="3" t="s">
        <v>25</v>
      </c>
      <c r="D66" s="2"/>
      <c r="E66" s="3" t="s">
        <v>84</v>
      </c>
      <c r="F66" s="17">
        <f>SUM(F60:F65)</f>
        <v>138.1</v>
      </c>
      <c r="G66" s="2"/>
      <c r="H66" s="2"/>
      <c r="I66" s="2"/>
      <c r="J66" s="2"/>
      <c r="K66" s="2"/>
      <c r="L66" s="2"/>
      <c r="M66" s="16">
        <f>SUM(M60:M65)</f>
        <v>1289.75</v>
      </c>
      <c r="N66" s="19">
        <f>F66/M66</f>
        <v>0.1070750145377011</v>
      </c>
    </row>
    <row r="67" spans="1:13" ht="12.75" hidden="1">
      <c r="A67" s="2">
        <v>2011</v>
      </c>
      <c r="B67" s="3" t="s">
        <v>9</v>
      </c>
      <c r="C67" s="3" t="s">
        <v>26</v>
      </c>
      <c r="D67" s="2">
        <v>144</v>
      </c>
      <c r="E67" s="3" t="s">
        <v>52</v>
      </c>
      <c r="F67" s="2">
        <v>122.5</v>
      </c>
      <c r="G67" s="2">
        <v>586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708.5</v>
      </c>
    </row>
    <row r="68" spans="1:13" ht="12.75" hidden="1">
      <c r="A68" s="2">
        <v>2011</v>
      </c>
      <c r="B68" s="3" t="s">
        <v>9</v>
      </c>
      <c r="C68" s="3" t="s">
        <v>26</v>
      </c>
      <c r="D68" s="2">
        <v>145</v>
      </c>
      <c r="E68" s="3" t="s">
        <v>53</v>
      </c>
      <c r="F68" s="2">
        <v>15</v>
      </c>
      <c r="G68" s="2">
        <v>214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229</v>
      </c>
    </row>
    <row r="69" spans="1:14" ht="12.75" hidden="1">
      <c r="A69" s="2">
        <v>2011</v>
      </c>
      <c r="B69" s="3" t="s">
        <v>9</v>
      </c>
      <c r="C69" s="3" t="s">
        <v>26</v>
      </c>
      <c r="D69" s="2"/>
      <c r="E69" s="3" t="s">
        <v>84</v>
      </c>
      <c r="F69" s="17">
        <f>SUM(F67:F68)</f>
        <v>137.5</v>
      </c>
      <c r="G69" s="2"/>
      <c r="H69" s="2"/>
      <c r="I69" s="2"/>
      <c r="J69" s="2"/>
      <c r="K69" s="2"/>
      <c r="L69" s="2"/>
      <c r="M69" s="16">
        <f>SUM(M67:M68)</f>
        <v>937.5</v>
      </c>
      <c r="N69" s="19">
        <f>F69/M69</f>
        <v>0.14666666666666667</v>
      </c>
    </row>
    <row r="70" spans="1:13" ht="12.75" hidden="1">
      <c r="A70" s="2">
        <v>2011</v>
      </c>
      <c r="B70" s="3" t="s">
        <v>10</v>
      </c>
      <c r="C70" s="3" t="s">
        <v>27</v>
      </c>
      <c r="D70" s="2">
        <v>146</v>
      </c>
      <c r="E70" s="3" t="s">
        <v>54</v>
      </c>
      <c r="F70" s="2">
        <v>43</v>
      </c>
      <c r="G70" s="2">
        <v>238.5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281.5</v>
      </c>
    </row>
    <row r="71" spans="1:13" ht="12.75" hidden="1">
      <c r="A71" s="2">
        <v>2011</v>
      </c>
      <c r="B71" s="3" t="s">
        <v>10</v>
      </c>
      <c r="C71" s="3" t="s">
        <v>27</v>
      </c>
      <c r="D71" s="2">
        <v>158</v>
      </c>
      <c r="E71" s="3" t="s">
        <v>51</v>
      </c>
      <c r="F71" s="2">
        <v>37.44</v>
      </c>
      <c r="G71" s="2">
        <v>311.47</v>
      </c>
      <c r="H71" s="2">
        <v>64.69</v>
      </c>
      <c r="I71" s="2">
        <v>0</v>
      </c>
      <c r="J71" s="2">
        <v>0</v>
      </c>
      <c r="K71" s="2">
        <v>0</v>
      </c>
      <c r="L71" s="2">
        <v>0</v>
      </c>
      <c r="M71" s="2">
        <v>413.6</v>
      </c>
    </row>
    <row r="72" spans="1:14" ht="12.75" hidden="1">
      <c r="A72" s="2">
        <v>2011</v>
      </c>
      <c r="B72" s="3" t="s">
        <v>10</v>
      </c>
      <c r="C72" s="3" t="s">
        <v>27</v>
      </c>
      <c r="D72" s="2"/>
      <c r="E72" s="3" t="s">
        <v>84</v>
      </c>
      <c r="F72" s="17">
        <f>SUM(F70:F71)</f>
        <v>80.44</v>
      </c>
      <c r="G72" s="2"/>
      <c r="H72" s="2"/>
      <c r="I72" s="2"/>
      <c r="J72" s="2"/>
      <c r="K72" s="2"/>
      <c r="L72" s="2"/>
      <c r="M72" s="16">
        <f>SUM(M70:M71)</f>
        <v>695.1</v>
      </c>
      <c r="N72" s="19">
        <f>F72/M72</f>
        <v>0.11572435620773988</v>
      </c>
    </row>
    <row r="73" spans="1:13" ht="12.75" hidden="1">
      <c r="A73" s="2">
        <v>2011</v>
      </c>
      <c r="B73" s="3" t="s">
        <v>11</v>
      </c>
      <c r="C73" s="3" t="s">
        <v>28</v>
      </c>
      <c r="D73" s="2">
        <v>139</v>
      </c>
      <c r="E73" s="3" t="s">
        <v>55</v>
      </c>
      <c r="F73" s="2">
        <v>19.5</v>
      </c>
      <c r="G73" s="2">
        <v>201</v>
      </c>
      <c r="H73" s="2">
        <v>9</v>
      </c>
      <c r="I73" s="2">
        <v>0</v>
      </c>
      <c r="J73" s="2">
        <v>0</v>
      </c>
      <c r="K73" s="2">
        <v>0</v>
      </c>
      <c r="L73" s="2">
        <v>0</v>
      </c>
      <c r="M73" s="2">
        <v>229.5</v>
      </c>
    </row>
    <row r="74" spans="1:13" ht="12.75" hidden="1">
      <c r="A74" s="2">
        <v>2011</v>
      </c>
      <c r="B74" s="3" t="s">
        <v>11</v>
      </c>
      <c r="C74" s="3" t="s">
        <v>28</v>
      </c>
      <c r="D74" s="2">
        <v>140</v>
      </c>
      <c r="E74" s="3" t="s">
        <v>56</v>
      </c>
      <c r="F74" s="2">
        <v>44.5</v>
      </c>
      <c r="G74" s="2">
        <v>154.15</v>
      </c>
      <c r="H74" s="2">
        <v>55.25</v>
      </c>
      <c r="I74" s="2">
        <v>24</v>
      </c>
      <c r="J74" s="2">
        <v>0</v>
      </c>
      <c r="K74" s="2">
        <v>18</v>
      </c>
      <c r="L74" s="2">
        <v>0</v>
      </c>
      <c r="M74" s="2">
        <v>295.9</v>
      </c>
    </row>
    <row r="75" spans="1:13" ht="12.75" hidden="1">
      <c r="A75" s="2">
        <v>2011</v>
      </c>
      <c r="B75" s="3" t="s">
        <v>11</v>
      </c>
      <c r="C75" s="3" t="s">
        <v>28</v>
      </c>
      <c r="D75" s="2">
        <v>141</v>
      </c>
      <c r="E75" s="3" t="s">
        <v>57</v>
      </c>
      <c r="F75" s="2">
        <v>14.5</v>
      </c>
      <c r="G75" s="2">
        <v>257.15</v>
      </c>
      <c r="H75" s="2">
        <v>40.25</v>
      </c>
      <c r="I75" s="2">
        <v>0</v>
      </c>
      <c r="J75" s="2">
        <v>0</v>
      </c>
      <c r="K75" s="2">
        <v>0</v>
      </c>
      <c r="L75" s="2">
        <v>0</v>
      </c>
      <c r="M75" s="2">
        <v>311.9</v>
      </c>
    </row>
    <row r="76" spans="1:13" ht="12.75" hidden="1">
      <c r="A76" s="2">
        <v>2011</v>
      </c>
      <c r="B76" s="3" t="s">
        <v>11</v>
      </c>
      <c r="C76" s="3" t="s">
        <v>28</v>
      </c>
      <c r="D76" s="2">
        <v>152</v>
      </c>
      <c r="E76" s="3" t="s">
        <v>58</v>
      </c>
      <c r="F76" s="2">
        <v>71.5</v>
      </c>
      <c r="G76" s="2">
        <v>184.2</v>
      </c>
      <c r="H76" s="2">
        <v>18</v>
      </c>
      <c r="I76" s="2">
        <v>0</v>
      </c>
      <c r="J76" s="2">
        <v>0</v>
      </c>
      <c r="K76" s="2">
        <v>0</v>
      </c>
      <c r="L76" s="2">
        <v>0</v>
      </c>
      <c r="M76" s="2">
        <v>273.7</v>
      </c>
    </row>
    <row r="77" spans="1:14" ht="12.75" hidden="1">
      <c r="A77" s="2">
        <v>2011</v>
      </c>
      <c r="B77" s="3" t="s">
        <v>11</v>
      </c>
      <c r="C77" s="3" t="s">
        <v>28</v>
      </c>
      <c r="D77" s="2"/>
      <c r="E77" s="3" t="s">
        <v>84</v>
      </c>
      <c r="F77" s="17">
        <f>SUM(F73:F76)</f>
        <v>150</v>
      </c>
      <c r="G77" s="2"/>
      <c r="H77" s="2"/>
      <c r="I77" s="2"/>
      <c r="J77" s="2"/>
      <c r="K77" s="2"/>
      <c r="L77" s="2"/>
      <c r="M77" s="16">
        <f>SUM(M73:M76)</f>
        <v>1111</v>
      </c>
      <c r="N77" s="19">
        <f>F77/M77</f>
        <v>0.135013501350135</v>
      </c>
    </row>
    <row r="78" spans="1:14" ht="12.75" hidden="1">
      <c r="A78" s="2">
        <v>2011</v>
      </c>
      <c r="B78" s="3" t="s">
        <v>12</v>
      </c>
      <c r="C78" s="3" t="s">
        <v>29</v>
      </c>
      <c r="D78" s="2">
        <v>156</v>
      </c>
      <c r="E78" s="3" t="s">
        <v>50</v>
      </c>
      <c r="F78" s="17">
        <v>257.77</v>
      </c>
      <c r="G78" s="2">
        <v>866.71</v>
      </c>
      <c r="H78" s="2">
        <v>161.02</v>
      </c>
      <c r="I78" s="2">
        <v>0</v>
      </c>
      <c r="J78" s="2">
        <v>0</v>
      </c>
      <c r="K78" s="2">
        <v>4.5</v>
      </c>
      <c r="L78" s="2">
        <v>0</v>
      </c>
      <c r="M78" s="16">
        <v>1290</v>
      </c>
      <c r="N78" s="19">
        <f>F78/M78</f>
        <v>0.19982170542635658</v>
      </c>
    </row>
    <row r="79" spans="1:13" ht="12.75" hidden="1">
      <c r="A79" s="2">
        <v>2011</v>
      </c>
      <c r="B79" s="3" t="s">
        <v>13</v>
      </c>
      <c r="C79" s="3" t="s">
        <v>30</v>
      </c>
      <c r="D79" s="2">
        <v>148</v>
      </c>
      <c r="E79" s="3" t="s">
        <v>59</v>
      </c>
      <c r="F79" s="2">
        <v>52.23</v>
      </c>
      <c r="G79" s="2">
        <v>370.52</v>
      </c>
      <c r="H79" s="2">
        <v>12</v>
      </c>
      <c r="I79" s="2">
        <v>0</v>
      </c>
      <c r="J79" s="2">
        <v>0</v>
      </c>
      <c r="K79" s="2">
        <v>0</v>
      </c>
      <c r="L79" s="2">
        <v>0</v>
      </c>
      <c r="M79" s="2">
        <v>434.75</v>
      </c>
    </row>
    <row r="80" spans="1:13" ht="12.75" hidden="1">
      <c r="A80" s="2">
        <v>2011</v>
      </c>
      <c r="B80" s="3" t="s">
        <v>13</v>
      </c>
      <c r="C80" s="3" t="s">
        <v>30</v>
      </c>
      <c r="D80" s="2">
        <v>149</v>
      </c>
      <c r="E80" s="3" t="s">
        <v>60</v>
      </c>
      <c r="F80" s="2">
        <v>14.25</v>
      </c>
      <c r="G80" s="2">
        <v>266.7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280.95</v>
      </c>
    </row>
    <row r="81" spans="1:13" ht="12.75" hidden="1">
      <c r="A81" s="2">
        <v>2011</v>
      </c>
      <c r="B81" s="3" t="s">
        <v>13</v>
      </c>
      <c r="C81" s="3" t="s">
        <v>30</v>
      </c>
      <c r="D81" s="2">
        <v>150</v>
      </c>
      <c r="E81" s="3" t="s">
        <v>61</v>
      </c>
      <c r="F81" s="2">
        <v>0</v>
      </c>
      <c r="G81" s="2">
        <v>232.117</v>
      </c>
      <c r="H81" s="2">
        <v>100.283</v>
      </c>
      <c r="I81" s="2">
        <v>0</v>
      </c>
      <c r="J81" s="2">
        <v>0</v>
      </c>
      <c r="K81" s="2">
        <v>0</v>
      </c>
      <c r="L81" s="2">
        <v>0</v>
      </c>
      <c r="M81" s="2">
        <v>332.4</v>
      </c>
    </row>
    <row r="82" spans="1:13" ht="12.75" hidden="1">
      <c r="A82" s="2">
        <v>2011</v>
      </c>
      <c r="B82" s="3" t="s">
        <v>13</v>
      </c>
      <c r="C82" s="3" t="s">
        <v>30</v>
      </c>
      <c r="D82" s="2">
        <v>151</v>
      </c>
      <c r="E82" s="3" t="s">
        <v>62</v>
      </c>
      <c r="F82" s="2">
        <v>10.3</v>
      </c>
      <c r="G82" s="2">
        <v>263.11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273.41</v>
      </c>
    </row>
    <row r="83" spans="1:14" ht="12.75" hidden="1">
      <c r="A83" s="2">
        <v>2011</v>
      </c>
      <c r="B83" s="3" t="s">
        <v>13</v>
      </c>
      <c r="C83" s="3" t="s">
        <v>30</v>
      </c>
      <c r="D83" s="2"/>
      <c r="E83" s="3" t="s">
        <v>84</v>
      </c>
      <c r="F83" s="17">
        <f>SUM(F79:F82)</f>
        <v>76.77999999999999</v>
      </c>
      <c r="G83" s="2"/>
      <c r="H83" s="2"/>
      <c r="I83" s="2"/>
      <c r="J83" s="2"/>
      <c r="K83" s="2"/>
      <c r="L83" s="2"/>
      <c r="M83" s="16">
        <f>SUM(M79:M82)</f>
        <v>1321.51</v>
      </c>
      <c r="N83" s="19">
        <f>F83/M83</f>
        <v>0.05810020355502417</v>
      </c>
    </row>
    <row r="84" spans="1:14" ht="12.75" hidden="1">
      <c r="A84" s="2">
        <v>2011</v>
      </c>
      <c r="B84" s="3" t="s">
        <v>14</v>
      </c>
      <c r="C84" s="3" t="s">
        <v>31</v>
      </c>
      <c r="D84" s="2">
        <v>167</v>
      </c>
      <c r="E84" s="3" t="s">
        <v>63</v>
      </c>
      <c r="F84" s="17">
        <v>8.1</v>
      </c>
      <c r="G84" s="2">
        <v>559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16">
        <v>567.1</v>
      </c>
      <c r="N84" s="19">
        <f>F84/M84</f>
        <v>0.014283195203667783</v>
      </c>
    </row>
    <row r="85" spans="1:13" ht="12.75" hidden="1">
      <c r="A85" s="2">
        <v>2012</v>
      </c>
      <c r="B85" s="3" t="s">
        <v>2</v>
      </c>
      <c r="C85" s="3" t="s">
        <v>19</v>
      </c>
      <c r="D85" s="2">
        <v>147</v>
      </c>
      <c r="E85" s="3" t="s">
        <v>37</v>
      </c>
      <c r="F85" s="2">
        <v>42.93</v>
      </c>
      <c r="G85" s="2">
        <v>1362.97</v>
      </c>
      <c r="H85" s="2">
        <v>24</v>
      </c>
      <c r="I85" s="2">
        <v>0</v>
      </c>
      <c r="J85" s="2">
        <v>0</v>
      </c>
      <c r="K85" s="2">
        <v>0</v>
      </c>
      <c r="L85" s="2">
        <v>0</v>
      </c>
      <c r="M85" s="2">
        <v>1429.9</v>
      </c>
    </row>
    <row r="86" spans="1:14" ht="12.75" hidden="1">
      <c r="A86" s="2">
        <v>2012</v>
      </c>
      <c r="B86" s="3" t="s">
        <v>2</v>
      </c>
      <c r="C86" s="3" t="s">
        <v>19</v>
      </c>
      <c r="D86" s="2"/>
      <c r="E86" s="20" t="s">
        <v>84</v>
      </c>
      <c r="F86" s="17">
        <v>42.93</v>
      </c>
      <c r="G86" s="2"/>
      <c r="H86" s="2"/>
      <c r="I86" s="2"/>
      <c r="J86" s="2"/>
      <c r="K86" s="2"/>
      <c r="L86" s="2"/>
      <c r="M86" s="16">
        <v>1429.9</v>
      </c>
      <c r="N86" s="19">
        <f>F86/M86</f>
        <v>0.030023078536960623</v>
      </c>
    </row>
    <row r="87" spans="1:13" ht="12.75" hidden="1">
      <c r="A87" s="2">
        <v>2012</v>
      </c>
      <c r="B87" s="3" t="s">
        <v>3</v>
      </c>
      <c r="C87" s="3" t="s">
        <v>20</v>
      </c>
      <c r="D87" s="2">
        <v>168</v>
      </c>
      <c r="E87" s="3" t="s">
        <v>38</v>
      </c>
      <c r="F87" s="2">
        <v>11.6</v>
      </c>
      <c r="G87" s="2">
        <v>705.1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716.7</v>
      </c>
    </row>
    <row r="88" spans="1:13" ht="12.75" hidden="1">
      <c r="A88" s="2">
        <v>2012</v>
      </c>
      <c r="B88" s="3" t="s">
        <v>3</v>
      </c>
      <c r="C88" s="3" t="s">
        <v>20</v>
      </c>
      <c r="D88" s="2">
        <v>173</v>
      </c>
      <c r="E88" s="3" t="s">
        <v>39</v>
      </c>
      <c r="F88" s="2">
        <v>10.8</v>
      </c>
      <c r="G88" s="2">
        <v>540.86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551.66</v>
      </c>
    </row>
    <row r="89" spans="1:14" ht="12.75" hidden="1">
      <c r="A89" s="2">
        <v>2012</v>
      </c>
      <c r="B89" s="3" t="s">
        <v>3</v>
      </c>
      <c r="C89" s="3" t="s">
        <v>20</v>
      </c>
      <c r="D89" s="2"/>
      <c r="E89" s="3" t="s">
        <v>84</v>
      </c>
      <c r="F89" s="17">
        <f>SUM(F87:F88)</f>
        <v>22.4</v>
      </c>
      <c r="G89" s="2"/>
      <c r="H89" s="2"/>
      <c r="I89" s="2"/>
      <c r="J89" s="2"/>
      <c r="K89" s="2"/>
      <c r="L89" s="2"/>
      <c r="M89" s="16">
        <f>SUM(M87:M88)</f>
        <v>1268.3600000000001</v>
      </c>
      <c r="N89" s="19">
        <f>F89/M89</f>
        <v>0.01766060109117285</v>
      </c>
    </row>
    <row r="90" spans="1:13" ht="12.75" hidden="1">
      <c r="A90" s="2">
        <v>2012</v>
      </c>
      <c r="B90" s="3" t="s">
        <v>4</v>
      </c>
      <c r="C90" s="3" t="s">
        <v>21</v>
      </c>
      <c r="D90" s="2">
        <v>154</v>
      </c>
      <c r="E90" s="3" t="s">
        <v>40</v>
      </c>
      <c r="F90" s="2">
        <v>126.5</v>
      </c>
      <c r="G90" s="2">
        <v>1186.701</v>
      </c>
      <c r="H90" s="2">
        <v>104.099</v>
      </c>
      <c r="I90" s="2">
        <v>7.2</v>
      </c>
      <c r="J90" s="2">
        <v>0</v>
      </c>
      <c r="K90" s="2">
        <v>12.9</v>
      </c>
      <c r="L90" s="2">
        <v>0</v>
      </c>
      <c r="M90" s="2">
        <v>1437.4</v>
      </c>
    </row>
    <row r="91" spans="1:13" ht="12.75" hidden="1">
      <c r="A91" s="2">
        <v>2012</v>
      </c>
      <c r="B91" s="3" t="s">
        <v>4</v>
      </c>
      <c r="C91" s="3" t="s">
        <v>21</v>
      </c>
      <c r="D91" s="2">
        <v>155</v>
      </c>
      <c r="E91" s="3" t="s">
        <v>41</v>
      </c>
      <c r="F91" s="2">
        <v>50.35</v>
      </c>
      <c r="G91" s="2">
        <v>271.75</v>
      </c>
      <c r="H91" s="2">
        <v>7.5</v>
      </c>
      <c r="I91" s="2">
        <v>4.5</v>
      </c>
      <c r="J91" s="2">
        <v>0</v>
      </c>
      <c r="K91" s="2">
        <v>4.5</v>
      </c>
      <c r="L91" s="2">
        <v>0</v>
      </c>
      <c r="M91" s="2">
        <v>338.6</v>
      </c>
    </row>
    <row r="92" spans="1:13" ht="12.75" hidden="1">
      <c r="A92" s="2">
        <v>2012</v>
      </c>
      <c r="B92" s="3" t="s">
        <v>4</v>
      </c>
      <c r="C92" s="3" t="s">
        <v>21</v>
      </c>
      <c r="D92" s="2">
        <v>165</v>
      </c>
      <c r="E92" s="3" t="s">
        <v>42</v>
      </c>
      <c r="F92" s="2">
        <v>33.05</v>
      </c>
      <c r="G92" s="2">
        <v>366.95</v>
      </c>
      <c r="H92" s="2">
        <v>7.5</v>
      </c>
      <c r="I92" s="2">
        <v>4.5</v>
      </c>
      <c r="J92" s="2">
        <v>0</v>
      </c>
      <c r="K92" s="2">
        <v>4.5</v>
      </c>
      <c r="L92" s="2">
        <v>0</v>
      </c>
      <c r="M92" s="2">
        <v>416.5</v>
      </c>
    </row>
    <row r="93" spans="1:13" ht="12.75" hidden="1">
      <c r="A93" s="2">
        <v>2012</v>
      </c>
      <c r="B93" s="3" t="s">
        <v>4</v>
      </c>
      <c r="C93" s="3" t="s">
        <v>21</v>
      </c>
      <c r="D93" s="2">
        <v>174</v>
      </c>
      <c r="E93" s="3" t="s">
        <v>64</v>
      </c>
      <c r="F93" s="2">
        <v>6</v>
      </c>
      <c r="G93" s="2">
        <v>168.3</v>
      </c>
      <c r="H93" s="2">
        <v>7.5</v>
      </c>
      <c r="I93" s="2">
        <v>6</v>
      </c>
      <c r="J93" s="2">
        <v>0</v>
      </c>
      <c r="K93" s="2">
        <v>6</v>
      </c>
      <c r="L93" s="2">
        <v>0</v>
      </c>
      <c r="M93" s="2">
        <v>193.8</v>
      </c>
    </row>
    <row r="94" spans="1:13" ht="12.75" hidden="1">
      <c r="A94" s="2">
        <v>2012</v>
      </c>
      <c r="B94" s="3" t="s">
        <v>4</v>
      </c>
      <c r="C94" s="3" t="s">
        <v>21</v>
      </c>
      <c r="D94" s="2">
        <v>175</v>
      </c>
      <c r="E94" s="3" t="s">
        <v>65</v>
      </c>
      <c r="F94" s="2">
        <v>5.4</v>
      </c>
      <c r="G94" s="2">
        <v>68.58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74.72</v>
      </c>
    </row>
    <row r="95" spans="1:14" ht="12.75" hidden="1">
      <c r="A95" s="2">
        <v>2012</v>
      </c>
      <c r="B95" s="3" t="s">
        <v>4</v>
      </c>
      <c r="C95" s="3" t="s">
        <v>21</v>
      </c>
      <c r="D95" s="2"/>
      <c r="E95" s="3" t="s">
        <v>84</v>
      </c>
      <c r="F95" s="17">
        <f>SUM(F90:F94)</f>
        <v>221.29999999999998</v>
      </c>
      <c r="G95" s="2"/>
      <c r="H95" s="2"/>
      <c r="I95" s="2"/>
      <c r="J95" s="2"/>
      <c r="K95" s="2"/>
      <c r="L95" s="2"/>
      <c r="M95" s="16">
        <f>SUM(M90:M94)</f>
        <v>2461.02</v>
      </c>
      <c r="N95" s="19">
        <f>F95/M95</f>
        <v>0.08992206483490585</v>
      </c>
    </row>
    <row r="96" spans="1:13" ht="12.75" hidden="1">
      <c r="A96" s="2">
        <v>2012</v>
      </c>
      <c r="B96" s="3" t="s">
        <v>5</v>
      </c>
      <c r="C96" s="3" t="s">
        <v>22</v>
      </c>
      <c r="D96" s="2">
        <v>142</v>
      </c>
      <c r="E96" s="3" t="s">
        <v>43</v>
      </c>
      <c r="F96" s="2">
        <v>17.1</v>
      </c>
      <c r="G96" s="2">
        <v>888.5</v>
      </c>
      <c r="H96" s="2">
        <v>13.5</v>
      </c>
      <c r="I96" s="2">
        <v>4.5</v>
      </c>
      <c r="J96" s="2">
        <v>4.5</v>
      </c>
      <c r="K96" s="2">
        <v>4.5</v>
      </c>
      <c r="L96" s="2">
        <v>0</v>
      </c>
      <c r="M96" s="2">
        <v>932.6</v>
      </c>
    </row>
    <row r="97" spans="1:13" ht="12.75" hidden="1">
      <c r="A97" s="2">
        <v>2012</v>
      </c>
      <c r="B97" s="3" t="s">
        <v>5</v>
      </c>
      <c r="C97" s="3" t="s">
        <v>22</v>
      </c>
      <c r="D97" s="2">
        <v>160</v>
      </c>
      <c r="E97" s="3" t="s">
        <v>44</v>
      </c>
      <c r="F97" s="2">
        <v>19.225</v>
      </c>
      <c r="G97" s="2">
        <v>363.775</v>
      </c>
      <c r="H97" s="2">
        <v>145.6</v>
      </c>
      <c r="I97" s="2">
        <v>6</v>
      </c>
      <c r="J97" s="2">
        <v>0</v>
      </c>
      <c r="K97" s="2">
        <v>6</v>
      </c>
      <c r="L97" s="2">
        <v>0</v>
      </c>
      <c r="M97" s="2">
        <v>540.6</v>
      </c>
    </row>
    <row r="98" spans="1:13" ht="12.75" hidden="1">
      <c r="A98" s="2">
        <v>2012</v>
      </c>
      <c r="B98" s="3" t="s">
        <v>5</v>
      </c>
      <c r="C98" s="3" t="s">
        <v>22</v>
      </c>
      <c r="D98" s="2">
        <v>161</v>
      </c>
      <c r="E98" s="3" t="s">
        <v>45</v>
      </c>
      <c r="F98" s="2">
        <v>9</v>
      </c>
      <c r="G98" s="2">
        <v>476.05</v>
      </c>
      <c r="H98" s="2">
        <v>9</v>
      </c>
      <c r="I98" s="2">
        <v>4.5</v>
      </c>
      <c r="J98" s="2">
        <v>0</v>
      </c>
      <c r="K98" s="2">
        <v>9</v>
      </c>
      <c r="L98" s="2">
        <v>0</v>
      </c>
      <c r="M98" s="2">
        <v>507.55</v>
      </c>
    </row>
    <row r="99" spans="1:13" ht="12.75" hidden="1">
      <c r="A99" s="2">
        <v>2012</v>
      </c>
      <c r="B99" s="3" t="s">
        <v>5</v>
      </c>
      <c r="C99" s="3" t="s">
        <v>22</v>
      </c>
      <c r="D99" s="2">
        <v>163</v>
      </c>
      <c r="E99" s="3" t="s">
        <v>46</v>
      </c>
      <c r="F99" s="2">
        <v>29.25</v>
      </c>
      <c r="G99" s="2">
        <v>720.15</v>
      </c>
      <c r="H99" s="2">
        <v>152.2</v>
      </c>
      <c r="I99" s="2">
        <v>6</v>
      </c>
      <c r="J99" s="2">
        <v>0</v>
      </c>
      <c r="K99" s="2">
        <v>6</v>
      </c>
      <c r="L99" s="2">
        <v>0</v>
      </c>
      <c r="M99" s="2">
        <v>913.6</v>
      </c>
    </row>
    <row r="100" spans="1:13" ht="12.75" hidden="1">
      <c r="A100" s="2">
        <v>2012</v>
      </c>
      <c r="B100" s="3" t="s">
        <v>5</v>
      </c>
      <c r="C100" s="3" t="s">
        <v>22</v>
      </c>
      <c r="D100" s="2">
        <v>169</v>
      </c>
      <c r="E100" s="3" t="s">
        <v>47</v>
      </c>
      <c r="F100" s="2">
        <v>9</v>
      </c>
      <c r="G100" s="2">
        <v>863.55</v>
      </c>
      <c r="H100" s="2">
        <v>18</v>
      </c>
      <c r="I100" s="2">
        <v>4.5</v>
      </c>
      <c r="J100" s="2">
        <v>0</v>
      </c>
      <c r="K100" s="2">
        <v>4.5</v>
      </c>
      <c r="L100" s="2">
        <v>0</v>
      </c>
      <c r="M100" s="2">
        <v>899.55</v>
      </c>
    </row>
    <row r="101" spans="1:14" ht="12.75" hidden="1">
      <c r="A101" s="2">
        <v>2012</v>
      </c>
      <c r="B101" s="3" t="s">
        <v>5</v>
      </c>
      <c r="C101" s="3" t="s">
        <v>22</v>
      </c>
      <c r="D101" s="2"/>
      <c r="E101" s="3" t="s">
        <v>84</v>
      </c>
      <c r="F101" s="17">
        <f>SUM(F96:F100)</f>
        <v>83.575</v>
      </c>
      <c r="G101" s="2"/>
      <c r="H101" s="2"/>
      <c r="I101" s="2"/>
      <c r="J101" s="2"/>
      <c r="K101" s="2"/>
      <c r="L101" s="2"/>
      <c r="M101" s="16">
        <f>SUM(M96:M100)</f>
        <v>3793.8999999999996</v>
      </c>
      <c r="N101" s="19">
        <f>F101/M101</f>
        <v>0.022028783046469335</v>
      </c>
    </row>
    <row r="102" spans="1:13" ht="12.75" hidden="1">
      <c r="A102" s="2">
        <v>2012</v>
      </c>
      <c r="B102" s="3" t="s">
        <v>6</v>
      </c>
      <c r="C102" s="3" t="s">
        <v>23</v>
      </c>
      <c r="D102" s="2">
        <v>153</v>
      </c>
      <c r="E102" s="3" t="s">
        <v>48</v>
      </c>
      <c r="F102" s="2">
        <v>0</v>
      </c>
      <c r="G102" s="2">
        <v>495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495</v>
      </c>
    </row>
    <row r="103" spans="1:14" ht="12.75" hidden="1">
      <c r="A103" s="2">
        <v>2012</v>
      </c>
      <c r="B103" s="3" t="s">
        <v>6</v>
      </c>
      <c r="C103" s="3" t="s">
        <v>23</v>
      </c>
      <c r="D103" s="2"/>
      <c r="E103" s="3" t="s">
        <v>84</v>
      </c>
      <c r="F103" s="17">
        <v>0</v>
      </c>
      <c r="G103" s="2"/>
      <c r="H103" s="2"/>
      <c r="I103" s="2"/>
      <c r="J103" s="2"/>
      <c r="K103" s="2"/>
      <c r="L103" s="2"/>
      <c r="M103" s="16">
        <v>495</v>
      </c>
      <c r="N103" s="19">
        <f>F103/M103</f>
        <v>0</v>
      </c>
    </row>
    <row r="104" spans="1:13" ht="12.75" hidden="1">
      <c r="A104" s="2">
        <v>2012</v>
      </c>
      <c r="B104" s="3" t="s">
        <v>7</v>
      </c>
      <c r="C104" s="3" t="s">
        <v>24</v>
      </c>
      <c r="D104" s="2">
        <v>138</v>
      </c>
      <c r="E104" s="3" t="s">
        <v>49</v>
      </c>
      <c r="F104" s="2">
        <v>127.4</v>
      </c>
      <c r="G104" s="2">
        <v>2099.9</v>
      </c>
      <c r="H104" s="2">
        <v>45</v>
      </c>
      <c r="I104" s="2">
        <v>12</v>
      </c>
      <c r="J104" s="2">
        <v>0</v>
      </c>
      <c r="K104" s="2">
        <v>0</v>
      </c>
      <c r="L104" s="2">
        <v>0</v>
      </c>
      <c r="M104" s="2">
        <v>2284.3</v>
      </c>
    </row>
    <row r="105" spans="1:14" ht="12.75" hidden="1">
      <c r="A105" s="2">
        <v>2012</v>
      </c>
      <c r="B105" s="3" t="s">
        <v>7</v>
      </c>
      <c r="C105" s="3" t="s">
        <v>24</v>
      </c>
      <c r="D105" s="2"/>
      <c r="E105" s="3" t="s">
        <v>84</v>
      </c>
      <c r="F105" s="17">
        <f>SUM(F104)</f>
        <v>127.4</v>
      </c>
      <c r="G105" s="2"/>
      <c r="H105" s="2"/>
      <c r="I105" s="2"/>
      <c r="J105" s="2"/>
      <c r="K105" s="2"/>
      <c r="L105" s="2"/>
      <c r="M105" s="16">
        <f>SUM(M104)</f>
        <v>2284.3</v>
      </c>
      <c r="N105" s="19">
        <f>F105/M105</f>
        <v>0.05577200893052576</v>
      </c>
    </row>
    <row r="106" spans="1:13" ht="12.75" hidden="1">
      <c r="A106" s="2">
        <v>2012</v>
      </c>
      <c r="B106" s="3" t="s">
        <v>8</v>
      </c>
      <c r="C106" s="3" t="s">
        <v>25</v>
      </c>
      <c r="D106" s="2">
        <v>143</v>
      </c>
      <c r="E106" s="3" t="s">
        <v>43</v>
      </c>
      <c r="F106" s="2">
        <v>31.5</v>
      </c>
      <c r="G106" s="2">
        <v>415.7</v>
      </c>
      <c r="H106" s="2">
        <v>32</v>
      </c>
      <c r="I106" s="2">
        <v>0</v>
      </c>
      <c r="J106" s="2">
        <v>0</v>
      </c>
      <c r="K106" s="2">
        <v>0</v>
      </c>
      <c r="L106" s="2">
        <v>0</v>
      </c>
      <c r="M106" s="2">
        <v>479.2</v>
      </c>
    </row>
    <row r="107" spans="1:13" ht="12.75" hidden="1">
      <c r="A107" s="2">
        <v>2012</v>
      </c>
      <c r="B107" s="3" t="s">
        <v>8</v>
      </c>
      <c r="C107" s="3" t="s">
        <v>25</v>
      </c>
      <c r="D107" s="2">
        <v>157</v>
      </c>
      <c r="E107" s="3" t="s">
        <v>50</v>
      </c>
      <c r="F107" s="2">
        <v>31.5</v>
      </c>
      <c r="G107" s="2">
        <v>199.5</v>
      </c>
      <c r="H107" s="2">
        <v>30.75</v>
      </c>
      <c r="I107" s="2">
        <v>0</v>
      </c>
      <c r="J107" s="2">
        <v>0</v>
      </c>
      <c r="K107" s="2">
        <v>0</v>
      </c>
      <c r="L107" s="2">
        <v>0</v>
      </c>
      <c r="M107" s="2">
        <v>271.5</v>
      </c>
    </row>
    <row r="108" spans="1:13" ht="12.75" hidden="1">
      <c r="A108" s="2">
        <v>2012</v>
      </c>
      <c r="B108" s="3" t="s">
        <v>8</v>
      </c>
      <c r="C108" s="3" t="s">
        <v>25</v>
      </c>
      <c r="D108" s="2">
        <v>159</v>
      </c>
      <c r="E108" s="3" t="s">
        <v>51</v>
      </c>
      <c r="F108" s="2">
        <v>73.6</v>
      </c>
      <c r="G108" s="2">
        <v>245.6</v>
      </c>
      <c r="H108" s="2">
        <v>6.5</v>
      </c>
      <c r="I108" s="2">
        <v>0</v>
      </c>
      <c r="J108" s="2">
        <v>0</v>
      </c>
      <c r="K108" s="2">
        <v>0</v>
      </c>
      <c r="L108" s="2">
        <v>0</v>
      </c>
      <c r="M108" s="2">
        <v>325.7</v>
      </c>
    </row>
    <row r="109" spans="1:13" ht="12.75" hidden="1">
      <c r="A109" s="2">
        <v>2012</v>
      </c>
      <c r="B109" s="3" t="s">
        <v>8</v>
      </c>
      <c r="C109" s="3" t="s">
        <v>25</v>
      </c>
      <c r="D109" s="2">
        <v>162</v>
      </c>
      <c r="E109" s="3" t="s">
        <v>45</v>
      </c>
      <c r="F109" s="2">
        <v>37</v>
      </c>
      <c r="G109" s="2">
        <v>288.85</v>
      </c>
      <c r="H109" s="2">
        <v>9</v>
      </c>
      <c r="I109" s="2">
        <v>0</v>
      </c>
      <c r="J109" s="2">
        <v>0</v>
      </c>
      <c r="K109" s="2">
        <v>0</v>
      </c>
      <c r="L109" s="2">
        <v>0</v>
      </c>
      <c r="M109" s="2">
        <v>334.85</v>
      </c>
    </row>
    <row r="110" spans="1:13" ht="12.75" hidden="1">
      <c r="A110" s="2">
        <v>2012</v>
      </c>
      <c r="B110" s="3" t="s">
        <v>8</v>
      </c>
      <c r="C110" s="3" t="s">
        <v>25</v>
      </c>
      <c r="D110" s="2">
        <v>166</v>
      </c>
      <c r="E110" s="3" t="s">
        <v>42</v>
      </c>
      <c r="F110" s="2">
        <v>4.15</v>
      </c>
      <c r="G110" s="2">
        <v>191.6</v>
      </c>
      <c r="H110" s="2">
        <v>4.5</v>
      </c>
      <c r="I110" s="2">
        <v>0</v>
      </c>
      <c r="J110" s="2">
        <v>0</v>
      </c>
      <c r="K110" s="2">
        <v>0</v>
      </c>
      <c r="L110" s="2">
        <v>0</v>
      </c>
      <c r="M110" s="2">
        <v>200.25</v>
      </c>
    </row>
    <row r="111" spans="1:13" ht="12.75" hidden="1">
      <c r="A111" s="2">
        <v>2012</v>
      </c>
      <c r="B111" s="3" t="s">
        <v>8</v>
      </c>
      <c r="C111" s="3" t="s">
        <v>25</v>
      </c>
      <c r="D111" s="2">
        <v>170</v>
      </c>
      <c r="E111" s="3" t="s">
        <v>47</v>
      </c>
      <c r="F111" s="2">
        <v>28.5</v>
      </c>
      <c r="G111" s="2">
        <v>413.2</v>
      </c>
      <c r="H111" s="2">
        <v>15</v>
      </c>
      <c r="I111" s="2">
        <v>0</v>
      </c>
      <c r="J111" s="2">
        <v>0</v>
      </c>
      <c r="K111" s="2">
        <v>0</v>
      </c>
      <c r="L111" s="2">
        <v>0</v>
      </c>
      <c r="M111" s="2">
        <v>456.7</v>
      </c>
    </row>
    <row r="112" spans="1:14" ht="12.75" hidden="1">
      <c r="A112" s="2">
        <v>2012</v>
      </c>
      <c r="B112" s="3" t="s">
        <v>8</v>
      </c>
      <c r="C112" s="3" t="s">
        <v>25</v>
      </c>
      <c r="D112" s="2"/>
      <c r="E112" s="3" t="s">
        <v>84</v>
      </c>
      <c r="F112" s="17">
        <f>SUM(F106:F111)</f>
        <v>206.25</v>
      </c>
      <c r="G112" s="2"/>
      <c r="H112" s="2"/>
      <c r="I112" s="2"/>
      <c r="J112" s="2"/>
      <c r="K112" s="2"/>
      <c r="L112" s="2"/>
      <c r="M112" s="16">
        <f>SUM(M106:M111)</f>
        <v>2068.2</v>
      </c>
      <c r="N112" s="19">
        <f>F112/M112</f>
        <v>0.0997243980272701</v>
      </c>
    </row>
    <row r="113" spans="1:13" ht="12.75" hidden="1">
      <c r="A113" s="2">
        <v>2012</v>
      </c>
      <c r="B113" s="3" t="s">
        <v>9</v>
      </c>
      <c r="C113" s="3" t="s">
        <v>26</v>
      </c>
      <c r="D113" s="2">
        <v>144</v>
      </c>
      <c r="E113" s="3" t="s">
        <v>52</v>
      </c>
      <c r="F113" s="2">
        <v>118.71</v>
      </c>
      <c r="G113" s="2">
        <v>1141.29</v>
      </c>
      <c r="H113" s="2">
        <v>13.5</v>
      </c>
      <c r="I113" s="2">
        <v>0</v>
      </c>
      <c r="J113" s="2">
        <v>0</v>
      </c>
      <c r="K113" s="2">
        <v>0</v>
      </c>
      <c r="L113" s="2">
        <v>0</v>
      </c>
      <c r="M113" s="2">
        <v>1273.5</v>
      </c>
    </row>
    <row r="114" spans="1:13" ht="12.75" hidden="1">
      <c r="A114" s="2">
        <v>2012</v>
      </c>
      <c r="B114" s="3" t="s">
        <v>9</v>
      </c>
      <c r="C114" s="3" t="s">
        <v>26</v>
      </c>
      <c r="D114" s="2">
        <v>145</v>
      </c>
      <c r="E114" s="3" t="s">
        <v>53</v>
      </c>
      <c r="F114" s="2">
        <v>127</v>
      </c>
      <c r="G114" s="2">
        <v>282</v>
      </c>
      <c r="H114" s="2">
        <v>6</v>
      </c>
      <c r="I114" s="2">
        <v>0</v>
      </c>
      <c r="J114" s="2">
        <v>0</v>
      </c>
      <c r="K114" s="2">
        <v>0</v>
      </c>
      <c r="L114" s="2">
        <v>0</v>
      </c>
      <c r="M114" s="2">
        <v>415</v>
      </c>
    </row>
    <row r="115" spans="1:14" ht="12.75" hidden="1">
      <c r="A115" s="2">
        <v>2012</v>
      </c>
      <c r="B115" s="3" t="s">
        <v>9</v>
      </c>
      <c r="C115" s="3" t="s">
        <v>26</v>
      </c>
      <c r="D115" s="2"/>
      <c r="E115" s="3" t="s">
        <v>84</v>
      </c>
      <c r="F115" s="17">
        <f>SUM(F113:F114)</f>
        <v>245.70999999999998</v>
      </c>
      <c r="G115" s="2"/>
      <c r="H115" s="2"/>
      <c r="I115" s="2"/>
      <c r="J115" s="2"/>
      <c r="K115" s="2"/>
      <c r="L115" s="2"/>
      <c r="M115" s="16">
        <f>SUM(M113:M114)</f>
        <v>1688.5</v>
      </c>
      <c r="N115" s="19">
        <f>F115/M115</f>
        <v>0.14551969203435</v>
      </c>
    </row>
    <row r="116" spans="1:13" ht="12.75" hidden="1">
      <c r="A116" s="2">
        <v>2012</v>
      </c>
      <c r="B116" s="3" t="s">
        <v>10</v>
      </c>
      <c r="C116" s="3" t="s">
        <v>27</v>
      </c>
      <c r="D116" s="2">
        <v>146</v>
      </c>
      <c r="E116" s="3" t="s">
        <v>54</v>
      </c>
      <c r="F116" s="2">
        <v>25.3</v>
      </c>
      <c r="G116" s="2">
        <v>357.6</v>
      </c>
      <c r="H116" s="2">
        <v>9</v>
      </c>
      <c r="I116" s="2">
        <v>0</v>
      </c>
      <c r="J116" s="2">
        <v>0</v>
      </c>
      <c r="K116" s="2">
        <v>0</v>
      </c>
      <c r="L116" s="2">
        <v>0</v>
      </c>
      <c r="M116" s="2">
        <v>394.9</v>
      </c>
    </row>
    <row r="117" spans="1:13" ht="12.75" hidden="1">
      <c r="A117" s="2">
        <v>2012</v>
      </c>
      <c r="B117" s="3" t="s">
        <v>10</v>
      </c>
      <c r="C117" s="3" t="s">
        <v>27</v>
      </c>
      <c r="D117" s="2">
        <v>158</v>
      </c>
      <c r="E117" s="3" t="s">
        <v>51</v>
      </c>
      <c r="F117" s="2">
        <v>11.12</v>
      </c>
      <c r="G117" s="2">
        <v>496.939</v>
      </c>
      <c r="H117" s="2">
        <v>92.061</v>
      </c>
      <c r="I117" s="2">
        <v>0</v>
      </c>
      <c r="J117" s="2">
        <v>0</v>
      </c>
      <c r="K117" s="2">
        <v>4.5</v>
      </c>
      <c r="L117" s="2">
        <v>0</v>
      </c>
      <c r="M117" s="2">
        <v>604.62</v>
      </c>
    </row>
    <row r="118" spans="1:14" ht="12.75" hidden="1">
      <c r="A118" s="2">
        <v>2012</v>
      </c>
      <c r="B118" s="3" t="s">
        <v>10</v>
      </c>
      <c r="C118" s="3" t="s">
        <v>27</v>
      </c>
      <c r="D118" s="2"/>
      <c r="E118" s="3" t="s">
        <v>84</v>
      </c>
      <c r="F118" s="17">
        <f>SUM(F116:F117)</f>
        <v>36.42</v>
      </c>
      <c r="G118" s="2"/>
      <c r="H118" s="2"/>
      <c r="I118" s="2"/>
      <c r="J118" s="2"/>
      <c r="K118" s="2"/>
      <c r="L118" s="2"/>
      <c r="M118" s="16">
        <f>SUM(M116:M117)</f>
        <v>999.52</v>
      </c>
      <c r="N118" s="19">
        <f>F118/M118</f>
        <v>0.0364374899951977</v>
      </c>
    </row>
    <row r="119" spans="1:13" ht="12.75" hidden="1">
      <c r="A119" s="2">
        <v>2012</v>
      </c>
      <c r="B119" s="3" t="s">
        <v>11</v>
      </c>
      <c r="C119" s="3" t="s">
        <v>28</v>
      </c>
      <c r="D119" s="2">
        <v>139</v>
      </c>
      <c r="E119" s="3" t="s">
        <v>55</v>
      </c>
      <c r="F119" s="2">
        <v>18.1</v>
      </c>
      <c r="G119" s="2">
        <v>248.95</v>
      </c>
      <c r="H119" s="2">
        <v>52.85</v>
      </c>
      <c r="I119" s="2">
        <v>0</v>
      </c>
      <c r="J119" s="2">
        <v>0</v>
      </c>
      <c r="K119" s="2">
        <v>0</v>
      </c>
      <c r="L119" s="2">
        <v>0</v>
      </c>
      <c r="M119" s="2">
        <v>319.9</v>
      </c>
    </row>
    <row r="120" spans="1:13" ht="12.75" hidden="1">
      <c r="A120" s="2">
        <v>2012</v>
      </c>
      <c r="B120" s="3" t="s">
        <v>11</v>
      </c>
      <c r="C120" s="3" t="s">
        <v>28</v>
      </c>
      <c r="D120" s="2">
        <v>140</v>
      </c>
      <c r="E120" s="3" t="s">
        <v>56</v>
      </c>
      <c r="F120" s="2">
        <v>13.29</v>
      </c>
      <c r="G120" s="2">
        <v>221.06</v>
      </c>
      <c r="H120" s="2">
        <v>79.5</v>
      </c>
      <c r="I120" s="2">
        <v>30</v>
      </c>
      <c r="J120" s="2">
        <v>0</v>
      </c>
      <c r="K120" s="2">
        <v>23</v>
      </c>
      <c r="L120" s="2">
        <v>0</v>
      </c>
      <c r="M120" s="2">
        <v>366.85</v>
      </c>
    </row>
    <row r="121" spans="1:13" ht="12.75" hidden="1">
      <c r="A121" s="2">
        <v>2012</v>
      </c>
      <c r="B121" s="3" t="s">
        <v>11</v>
      </c>
      <c r="C121" s="3" t="s">
        <v>28</v>
      </c>
      <c r="D121" s="2">
        <v>141</v>
      </c>
      <c r="E121" s="3" t="s">
        <v>57</v>
      </c>
      <c r="F121" s="2">
        <v>26.25</v>
      </c>
      <c r="G121" s="2">
        <v>346.15</v>
      </c>
      <c r="H121" s="2">
        <v>36</v>
      </c>
      <c r="I121" s="2">
        <v>0</v>
      </c>
      <c r="J121" s="2">
        <v>0</v>
      </c>
      <c r="K121" s="2">
        <v>0</v>
      </c>
      <c r="L121" s="2">
        <v>0</v>
      </c>
      <c r="M121" s="2">
        <v>408.4</v>
      </c>
    </row>
    <row r="122" spans="1:13" ht="12.75" hidden="1">
      <c r="A122" s="2">
        <v>2012</v>
      </c>
      <c r="B122" s="3" t="s">
        <v>11</v>
      </c>
      <c r="C122" s="3" t="s">
        <v>28</v>
      </c>
      <c r="D122" s="2">
        <v>152</v>
      </c>
      <c r="E122" s="3" t="s">
        <v>58</v>
      </c>
      <c r="F122" s="2">
        <v>86.11</v>
      </c>
      <c r="G122" s="2">
        <v>258.79</v>
      </c>
      <c r="H122" s="2">
        <v>18</v>
      </c>
      <c r="I122" s="2">
        <v>0</v>
      </c>
      <c r="J122" s="2">
        <v>0</v>
      </c>
      <c r="K122" s="2">
        <v>4.5</v>
      </c>
      <c r="L122" s="2">
        <v>0</v>
      </c>
      <c r="M122" s="2">
        <v>376.4</v>
      </c>
    </row>
    <row r="123" spans="1:14" ht="12.75" hidden="1">
      <c r="A123" s="2">
        <v>2012</v>
      </c>
      <c r="B123" s="3" t="s">
        <v>11</v>
      </c>
      <c r="C123" s="3" t="s">
        <v>28</v>
      </c>
      <c r="D123" s="2"/>
      <c r="E123" s="3" t="s">
        <v>84</v>
      </c>
      <c r="F123" s="17">
        <f>SUM(F119:F122)</f>
        <v>143.75</v>
      </c>
      <c r="G123" s="2"/>
      <c r="H123" s="2"/>
      <c r="I123" s="2"/>
      <c r="J123" s="2"/>
      <c r="K123" s="2"/>
      <c r="L123" s="2"/>
      <c r="M123" s="16">
        <f>SUM(M119:M122)</f>
        <v>1471.5500000000002</v>
      </c>
      <c r="N123" s="19">
        <f>F123/M123</f>
        <v>0.09768611328191362</v>
      </c>
    </row>
    <row r="124" spans="1:13" ht="12.75" hidden="1">
      <c r="A124" s="2">
        <v>2012</v>
      </c>
      <c r="B124" s="3" t="s">
        <v>12</v>
      </c>
      <c r="C124" s="3" t="s">
        <v>29</v>
      </c>
      <c r="D124" s="2">
        <v>156</v>
      </c>
      <c r="E124" s="3" t="s">
        <v>50</v>
      </c>
      <c r="F124" s="2">
        <v>293.63</v>
      </c>
      <c r="G124" s="2">
        <v>1142.87</v>
      </c>
      <c r="H124" s="2">
        <v>213</v>
      </c>
      <c r="I124" s="2">
        <v>0</v>
      </c>
      <c r="J124" s="2">
        <v>0</v>
      </c>
      <c r="K124" s="2">
        <v>4.5</v>
      </c>
      <c r="L124" s="2">
        <v>0</v>
      </c>
      <c r="M124" s="2">
        <v>1672</v>
      </c>
    </row>
    <row r="125" spans="1:14" ht="12.75" hidden="1">
      <c r="A125" s="2">
        <v>2012</v>
      </c>
      <c r="B125" s="3" t="s">
        <v>12</v>
      </c>
      <c r="C125" s="3" t="s">
        <v>29</v>
      </c>
      <c r="D125" s="2"/>
      <c r="E125" s="3" t="s">
        <v>84</v>
      </c>
      <c r="F125" s="17">
        <v>293.63</v>
      </c>
      <c r="G125" s="2"/>
      <c r="H125" s="2"/>
      <c r="I125" s="2"/>
      <c r="J125" s="2"/>
      <c r="K125" s="2"/>
      <c r="L125" s="2"/>
      <c r="M125" s="16">
        <v>1672</v>
      </c>
      <c r="N125" s="19">
        <f>F125/M125</f>
        <v>0.17561602870813398</v>
      </c>
    </row>
    <row r="126" spans="1:13" ht="12.75" hidden="1">
      <c r="A126" s="2">
        <v>2012</v>
      </c>
      <c r="B126" s="3" t="s">
        <v>13</v>
      </c>
      <c r="C126" s="3" t="s">
        <v>30</v>
      </c>
      <c r="D126" s="2">
        <v>148</v>
      </c>
      <c r="E126" s="3" t="s">
        <v>59</v>
      </c>
      <c r="F126" s="2">
        <v>56.35</v>
      </c>
      <c r="G126" s="2">
        <v>492.22</v>
      </c>
      <c r="H126" s="2">
        <v>24</v>
      </c>
      <c r="I126" s="2">
        <v>0</v>
      </c>
      <c r="J126" s="2">
        <v>0</v>
      </c>
      <c r="K126" s="2">
        <v>0</v>
      </c>
      <c r="L126" s="2">
        <v>0</v>
      </c>
      <c r="M126" s="2">
        <v>572.57</v>
      </c>
    </row>
    <row r="127" spans="1:13" ht="12.75" hidden="1">
      <c r="A127" s="2">
        <v>2012</v>
      </c>
      <c r="B127" s="3" t="s">
        <v>13</v>
      </c>
      <c r="C127" s="3" t="s">
        <v>30</v>
      </c>
      <c r="D127" s="2">
        <v>149</v>
      </c>
      <c r="E127" s="3" t="s">
        <v>60</v>
      </c>
      <c r="F127" s="2">
        <v>14.8</v>
      </c>
      <c r="G127" s="2">
        <v>326.94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341.74</v>
      </c>
    </row>
    <row r="128" spans="1:13" ht="12.75" hidden="1">
      <c r="A128" s="2">
        <v>2012</v>
      </c>
      <c r="B128" s="3" t="s">
        <v>13</v>
      </c>
      <c r="C128" s="3" t="s">
        <v>30</v>
      </c>
      <c r="D128" s="2">
        <v>150</v>
      </c>
      <c r="E128" s="3" t="s">
        <v>61</v>
      </c>
      <c r="F128" s="2">
        <v>0</v>
      </c>
      <c r="G128" s="2">
        <v>386.42</v>
      </c>
      <c r="H128" s="2">
        <v>129.43</v>
      </c>
      <c r="I128" s="2">
        <v>6</v>
      </c>
      <c r="J128" s="2">
        <v>0</v>
      </c>
      <c r="K128" s="2">
        <v>0</v>
      </c>
      <c r="L128" s="2">
        <v>0</v>
      </c>
      <c r="M128" s="2">
        <v>521.85</v>
      </c>
    </row>
    <row r="129" spans="1:13" ht="12.75" hidden="1">
      <c r="A129" s="2">
        <v>2012</v>
      </c>
      <c r="B129" s="3" t="s">
        <v>13</v>
      </c>
      <c r="C129" s="3" t="s">
        <v>30</v>
      </c>
      <c r="D129" s="2">
        <v>151</v>
      </c>
      <c r="E129" s="3" t="s">
        <v>62</v>
      </c>
      <c r="F129" s="2">
        <v>7.4</v>
      </c>
      <c r="G129" s="2">
        <v>333.56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340.96</v>
      </c>
    </row>
    <row r="130" spans="1:13" ht="12.75" hidden="1">
      <c r="A130" s="2">
        <v>2012</v>
      </c>
      <c r="B130" s="3" t="s">
        <v>13</v>
      </c>
      <c r="C130" s="3" t="s">
        <v>30</v>
      </c>
      <c r="D130" s="2">
        <v>176</v>
      </c>
      <c r="E130" s="3" t="s">
        <v>66</v>
      </c>
      <c r="F130" s="2">
        <v>0</v>
      </c>
      <c r="G130" s="2">
        <v>102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102</v>
      </c>
    </row>
    <row r="131" spans="1:13" ht="12.75" hidden="1">
      <c r="A131" s="2">
        <v>2012</v>
      </c>
      <c r="B131" s="3" t="s">
        <v>13</v>
      </c>
      <c r="C131" s="3" t="s">
        <v>30</v>
      </c>
      <c r="D131" s="2">
        <v>177</v>
      </c>
      <c r="E131" s="3" t="s">
        <v>67</v>
      </c>
      <c r="F131" s="2">
        <v>0</v>
      </c>
      <c r="G131" s="2">
        <v>48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48</v>
      </c>
    </row>
    <row r="132" spans="1:14" ht="12.75" hidden="1">
      <c r="A132" s="2">
        <v>2012</v>
      </c>
      <c r="B132" s="3" t="s">
        <v>13</v>
      </c>
      <c r="C132" s="3" t="s">
        <v>30</v>
      </c>
      <c r="D132" s="2"/>
      <c r="E132" s="3" t="s">
        <v>84</v>
      </c>
      <c r="F132" s="17">
        <f>SUM(F126:F131)</f>
        <v>78.55000000000001</v>
      </c>
      <c r="G132" s="2"/>
      <c r="H132" s="2"/>
      <c r="I132" s="2"/>
      <c r="J132" s="2"/>
      <c r="K132" s="2"/>
      <c r="L132" s="2"/>
      <c r="M132" s="16">
        <f>SUM(M126:M131)</f>
        <v>1927.1200000000001</v>
      </c>
      <c r="N132" s="19">
        <f>F132/M132</f>
        <v>0.04076030553364607</v>
      </c>
    </row>
    <row r="133" spans="1:13" ht="12.75" hidden="1">
      <c r="A133" s="2">
        <v>2012</v>
      </c>
      <c r="B133" s="3" t="s">
        <v>14</v>
      </c>
      <c r="C133" s="3" t="s">
        <v>31</v>
      </c>
      <c r="D133" s="2">
        <v>167</v>
      </c>
      <c r="E133" s="3" t="s">
        <v>63</v>
      </c>
      <c r="F133" s="2">
        <v>16.8</v>
      </c>
      <c r="G133" s="2">
        <v>726.6</v>
      </c>
      <c r="H133" s="2">
        <v>18</v>
      </c>
      <c r="I133" s="2">
        <v>4.5</v>
      </c>
      <c r="J133" s="2">
        <v>0</v>
      </c>
      <c r="K133" s="2">
        <v>4.5</v>
      </c>
      <c r="L133" s="2">
        <v>0</v>
      </c>
      <c r="M133" s="2">
        <v>770.4</v>
      </c>
    </row>
    <row r="134" spans="1:13" ht="12.75" hidden="1">
      <c r="A134" s="2">
        <v>2013</v>
      </c>
      <c r="B134" s="3" t="s">
        <v>2</v>
      </c>
      <c r="C134" s="3" t="s">
        <v>19</v>
      </c>
      <c r="D134" s="2">
        <v>147</v>
      </c>
      <c r="E134" s="3" t="s">
        <v>37</v>
      </c>
      <c r="F134" s="2">
        <v>70.135</v>
      </c>
      <c r="G134" s="2">
        <v>2168.615</v>
      </c>
      <c r="H134" s="2">
        <v>18</v>
      </c>
      <c r="I134" s="2">
        <v>12</v>
      </c>
      <c r="J134" s="2">
        <v>0</v>
      </c>
      <c r="K134" s="2">
        <v>0</v>
      </c>
      <c r="L134" s="2">
        <v>0</v>
      </c>
      <c r="M134" s="2">
        <v>2268.75</v>
      </c>
    </row>
    <row r="135" spans="1:14" ht="12.75" hidden="1">
      <c r="A135" s="2">
        <v>2013</v>
      </c>
      <c r="B135" s="3" t="s">
        <v>2</v>
      </c>
      <c r="C135" s="3" t="s">
        <v>19</v>
      </c>
      <c r="D135" s="2"/>
      <c r="E135" s="20" t="s">
        <v>84</v>
      </c>
      <c r="F135" s="17">
        <f>F134</f>
        <v>70.135</v>
      </c>
      <c r="G135" s="2"/>
      <c r="H135" s="2"/>
      <c r="I135" s="2"/>
      <c r="J135" s="2"/>
      <c r="K135" s="2"/>
      <c r="L135" s="2"/>
      <c r="M135" s="16">
        <f>SUM(M134)</f>
        <v>2268.75</v>
      </c>
      <c r="N135" s="19">
        <f>F135/M135</f>
        <v>0.030913498622589533</v>
      </c>
    </row>
    <row r="136" spans="1:13" ht="12.75" hidden="1">
      <c r="A136" s="2">
        <v>2013</v>
      </c>
      <c r="B136" s="3" t="s">
        <v>3</v>
      </c>
      <c r="C136" s="3" t="s">
        <v>20</v>
      </c>
      <c r="D136" s="2">
        <v>168</v>
      </c>
      <c r="E136" s="3" t="s">
        <v>38</v>
      </c>
      <c r="F136" s="2">
        <v>25.7</v>
      </c>
      <c r="G136" s="2">
        <v>733.1</v>
      </c>
      <c r="H136" s="2">
        <v>7</v>
      </c>
      <c r="I136" s="2">
        <v>6</v>
      </c>
      <c r="J136" s="2">
        <v>0</v>
      </c>
      <c r="K136" s="2">
        <v>6</v>
      </c>
      <c r="L136" s="2">
        <v>0</v>
      </c>
      <c r="M136" s="2">
        <v>777.8</v>
      </c>
    </row>
    <row r="137" spans="1:13" ht="12.75" hidden="1">
      <c r="A137" s="2">
        <v>2013</v>
      </c>
      <c r="B137" s="3" t="s">
        <v>3</v>
      </c>
      <c r="C137" s="3" t="s">
        <v>20</v>
      </c>
      <c r="D137" s="2">
        <v>173</v>
      </c>
      <c r="E137" s="3" t="s">
        <v>39</v>
      </c>
      <c r="F137" s="2">
        <v>25</v>
      </c>
      <c r="G137" s="2">
        <v>769.75</v>
      </c>
      <c r="H137" s="2">
        <v>6.6</v>
      </c>
      <c r="I137" s="2">
        <v>4.5</v>
      </c>
      <c r="J137" s="2">
        <v>0</v>
      </c>
      <c r="K137" s="2">
        <v>0</v>
      </c>
      <c r="L137" s="2">
        <v>0</v>
      </c>
      <c r="M137" s="2">
        <v>805.85</v>
      </c>
    </row>
    <row r="138" spans="1:14" ht="12.75" hidden="1">
      <c r="A138" s="2">
        <v>2013</v>
      </c>
      <c r="B138" s="3" t="s">
        <v>3</v>
      </c>
      <c r="C138" s="3" t="s">
        <v>20</v>
      </c>
      <c r="D138" s="2"/>
      <c r="E138" s="3" t="s">
        <v>84</v>
      </c>
      <c r="F138" s="17">
        <f>SUM(F136:F137)</f>
        <v>50.7</v>
      </c>
      <c r="G138" s="2"/>
      <c r="H138" s="2"/>
      <c r="I138" s="2"/>
      <c r="J138" s="2"/>
      <c r="K138" s="2"/>
      <c r="L138" s="2"/>
      <c r="M138" s="16">
        <f>SUM(M136:M137)</f>
        <v>1583.65</v>
      </c>
      <c r="N138" s="19">
        <f>F138/M138</f>
        <v>0.03201464970163862</v>
      </c>
    </row>
    <row r="139" spans="1:13" ht="12.75" hidden="1">
      <c r="A139" s="2">
        <v>2013</v>
      </c>
      <c r="B139" s="3" t="s">
        <v>4</v>
      </c>
      <c r="C139" s="3" t="s">
        <v>21</v>
      </c>
      <c r="D139" s="2">
        <v>154</v>
      </c>
      <c r="E139" s="3" t="s">
        <v>40</v>
      </c>
      <c r="F139" s="2">
        <v>135.75</v>
      </c>
      <c r="G139" s="2">
        <v>1390.11</v>
      </c>
      <c r="H139" s="2">
        <v>116.4</v>
      </c>
      <c r="I139" s="2">
        <v>16.2</v>
      </c>
      <c r="J139" s="2">
        <v>0</v>
      </c>
      <c r="K139" s="2">
        <v>22.8</v>
      </c>
      <c r="L139" s="2">
        <v>0</v>
      </c>
      <c r="M139" s="2">
        <v>1681.26</v>
      </c>
    </row>
    <row r="140" spans="1:13" ht="12.75" hidden="1">
      <c r="A140" s="2">
        <v>2013</v>
      </c>
      <c r="B140" s="3" t="s">
        <v>4</v>
      </c>
      <c r="C140" s="3" t="s">
        <v>21</v>
      </c>
      <c r="D140" s="2">
        <v>155</v>
      </c>
      <c r="E140" s="3" t="s">
        <v>41</v>
      </c>
      <c r="F140" s="2">
        <v>38.65</v>
      </c>
      <c r="G140" s="2">
        <v>518.25</v>
      </c>
      <c r="H140" s="2">
        <v>13.5</v>
      </c>
      <c r="I140" s="2">
        <v>16.5</v>
      </c>
      <c r="J140" s="2">
        <v>0</v>
      </c>
      <c r="K140" s="2">
        <v>16.5</v>
      </c>
      <c r="L140" s="2">
        <v>0</v>
      </c>
      <c r="M140" s="2">
        <v>603.4</v>
      </c>
    </row>
    <row r="141" spans="1:13" ht="12.75" hidden="1">
      <c r="A141" s="2">
        <v>2013</v>
      </c>
      <c r="B141" s="3" t="s">
        <v>4</v>
      </c>
      <c r="C141" s="3" t="s">
        <v>21</v>
      </c>
      <c r="D141" s="2">
        <v>165</v>
      </c>
      <c r="E141" s="3" t="s">
        <v>42</v>
      </c>
      <c r="F141" s="2">
        <v>57.5</v>
      </c>
      <c r="G141" s="2">
        <v>509.13</v>
      </c>
      <c r="H141" s="2">
        <v>15</v>
      </c>
      <c r="I141" s="2">
        <v>13.5</v>
      </c>
      <c r="J141" s="2">
        <v>0</v>
      </c>
      <c r="K141" s="2">
        <v>13.5</v>
      </c>
      <c r="L141" s="2">
        <v>0</v>
      </c>
      <c r="M141" s="2">
        <v>608.63</v>
      </c>
    </row>
    <row r="142" spans="1:13" ht="12.75" hidden="1">
      <c r="A142" s="2">
        <v>2013</v>
      </c>
      <c r="B142" s="3" t="s">
        <v>4</v>
      </c>
      <c r="C142" s="3" t="s">
        <v>21</v>
      </c>
      <c r="D142" s="2">
        <v>174</v>
      </c>
      <c r="E142" s="3" t="s">
        <v>64</v>
      </c>
      <c r="F142" s="2">
        <v>7.36</v>
      </c>
      <c r="G142" s="2">
        <v>252.64</v>
      </c>
      <c r="H142" s="2">
        <v>7.5</v>
      </c>
      <c r="I142" s="2">
        <v>6</v>
      </c>
      <c r="J142" s="2">
        <v>0</v>
      </c>
      <c r="K142" s="2">
        <v>6</v>
      </c>
      <c r="L142" s="2">
        <v>0</v>
      </c>
      <c r="M142" s="2">
        <v>279.5</v>
      </c>
    </row>
    <row r="143" spans="1:13" ht="12.75" hidden="1">
      <c r="A143" s="2">
        <v>2013</v>
      </c>
      <c r="B143" s="3" t="s">
        <v>4</v>
      </c>
      <c r="C143" s="3" t="s">
        <v>21</v>
      </c>
      <c r="D143" s="2">
        <v>175</v>
      </c>
      <c r="E143" s="3" t="s">
        <v>65</v>
      </c>
      <c r="F143" s="2">
        <v>0</v>
      </c>
      <c r="G143" s="2">
        <v>187.44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188.18</v>
      </c>
    </row>
    <row r="144" spans="1:14" ht="12.75" hidden="1">
      <c r="A144" s="2">
        <v>2013</v>
      </c>
      <c r="B144" s="3" t="s">
        <v>4</v>
      </c>
      <c r="C144" s="3" t="s">
        <v>21</v>
      </c>
      <c r="D144" s="2"/>
      <c r="E144" s="3" t="s">
        <v>84</v>
      </c>
      <c r="F144" s="17">
        <f>SUM(F139:F143)</f>
        <v>239.26000000000002</v>
      </c>
      <c r="G144" s="2"/>
      <c r="H144" s="2"/>
      <c r="I144" s="2"/>
      <c r="J144" s="2"/>
      <c r="K144" s="2"/>
      <c r="L144" s="2"/>
      <c r="M144" s="16">
        <f>SUM(M139:M143)</f>
        <v>3360.97</v>
      </c>
      <c r="N144" s="19">
        <f>F144/M144</f>
        <v>0.07118778209862035</v>
      </c>
    </row>
    <row r="145" spans="1:13" ht="12.75" hidden="1">
      <c r="A145" s="2">
        <v>2013</v>
      </c>
      <c r="B145" s="3" t="s">
        <v>5</v>
      </c>
      <c r="C145" s="3" t="s">
        <v>22</v>
      </c>
      <c r="D145" s="2">
        <v>142</v>
      </c>
      <c r="E145" s="3" t="s">
        <v>43</v>
      </c>
      <c r="F145" s="2">
        <v>18.9</v>
      </c>
      <c r="G145" s="2">
        <v>900.6</v>
      </c>
      <c r="H145" s="2">
        <v>21</v>
      </c>
      <c r="I145" s="2">
        <v>9</v>
      </c>
      <c r="J145" s="2">
        <v>9</v>
      </c>
      <c r="K145" s="2">
        <v>9</v>
      </c>
      <c r="L145" s="2">
        <v>0</v>
      </c>
      <c r="M145" s="2">
        <v>967.5</v>
      </c>
    </row>
    <row r="146" spans="1:13" ht="12.75" hidden="1">
      <c r="A146" s="2">
        <v>2013</v>
      </c>
      <c r="B146" s="3" t="s">
        <v>5</v>
      </c>
      <c r="C146" s="3" t="s">
        <v>22</v>
      </c>
      <c r="D146" s="2">
        <v>160</v>
      </c>
      <c r="E146" s="3" t="s">
        <v>44</v>
      </c>
      <c r="F146" s="2">
        <v>17</v>
      </c>
      <c r="G146" s="2">
        <v>564.1</v>
      </c>
      <c r="H146" s="2">
        <v>144</v>
      </c>
      <c r="I146" s="2">
        <v>10.5</v>
      </c>
      <c r="J146" s="2">
        <v>0</v>
      </c>
      <c r="K146" s="2">
        <v>10.5</v>
      </c>
      <c r="L146" s="2">
        <v>0</v>
      </c>
      <c r="M146" s="2">
        <v>746.1</v>
      </c>
    </row>
    <row r="147" spans="1:13" ht="12.75" hidden="1">
      <c r="A147" s="2">
        <v>2013</v>
      </c>
      <c r="B147" s="3" t="s">
        <v>5</v>
      </c>
      <c r="C147" s="3" t="s">
        <v>22</v>
      </c>
      <c r="D147" s="2">
        <v>161</v>
      </c>
      <c r="E147" s="3" t="s">
        <v>45</v>
      </c>
      <c r="F147" s="2">
        <v>17</v>
      </c>
      <c r="G147" s="2">
        <v>505.25</v>
      </c>
      <c r="H147" s="2">
        <v>13.5</v>
      </c>
      <c r="I147" s="2">
        <v>9</v>
      </c>
      <c r="J147" s="2">
        <v>0</v>
      </c>
      <c r="K147" s="2">
        <v>13.5</v>
      </c>
      <c r="L147" s="2">
        <v>0</v>
      </c>
      <c r="M147" s="2">
        <v>558.25</v>
      </c>
    </row>
    <row r="148" spans="1:13" ht="12.75" hidden="1">
      <c r="A148" s="2">
        <v>2013</v>
      </c>
      <c r="B148" s="3" t="s">
        <v>5</v>
      </c>
      <c r="C148" s="3" t="s">
        <v>22</v>
      </c>
      <c r="D148" s="2">
        <v>163</v>
      </c>
      <c r="E148" s="3" t="s">
        <v>46</v>
      </c>
      <c r="F148" s="2">
        <v>32</v>
      </c>
      <c r="G148" s="2">
        <v>826.65</v>
      </c>
      <c r="H148" s="2">
        <v>186.25</v>
      </c>
      <c r="I148" s="2">
        <v>12</v>
      </c>
      <c r="J148" s="2">
        <v>0</v>
      </c>
      <c r="K148" s="2">
        <v>12</v>
      </c>
      <c r="L148" s="2">
        <v>0</v>
      </c>
      <c r="M148" s="2">
        <v>1075.4</v>
      </c>
    </row>
    <row r="149" spans="1:13" ht="12.75" hidden="1">
      <c r="A149" s="2">
        <v>2013</v>
      </c>
      <c r="B149" s="3" t="s">
        <v>5</v>
      </c>
      <c r="C149" s="3" t="s">
        <v>22</v>
      </c>
      <c r="D149" s="2">
        <v>169</v>
      </c>
      <c r="E149" s="3" t="s">
        <v>47</v>
      </c>
      <c r="F149" s="2">
        <v>13.5</v>
      </c>
      <c r="G149" s="2">
        <v>1001.3</v>
      </c>
      <c r="H149" s="2">
        <v>18</v>
      </c>
      <c r="I149" s="2">
        <v>9</v>
      </c>
      <c r="J149" s="2">
        <v>0</v>
      </c>
      <c r="K149" s="2">
        <v>9</v>
      </c>
      <c r="L149" s="2">
        <v>0</v>
      </c>
      <c r="M149" s="2">
        <v>1050.8</v>
      </c>
    </row>
    <row r="150" spans="1:14" ht="12.75" hidden="1">
      <c r="A150" s="2">
        <v>2013</v>
      </c>
      <c r="B150" s="3" t="s">
        <v>5</v>
      </c>
      <c r="C150" s="3" t="s">
        <v>22</v>
      </c>
      <c r="D150" s="2"/>
      <c r="E150" s="3" t="s">
        <v>84</v>
      </c>
      <c r="F150" s="17">
        <f>SUM(F145:F149)</f>
        <v>98.4</v>
      </c>
      <c r="G150" s="2"/>
      <c r="H150" s="2"/>
      <c r="I150" s="2"/>
      <c r="J150" s="2"/>
      <c r="K150" s="2"/>
      <c r="L150" s="2"/>
      <c r="M150" s="16">
        <f>SUM(M145:M149)</f>
        <v>4398.05</v>
      </c>
      <c r="N150" s="19">
        <f>F150/M150</f>
        <v>0.022373551915053264</v>
      </c>
    </row>
    <row r="151" spans="1:13" ht="12.75" hidden="1">
      <c r="A151" s="2">
        <v>2013</v>
      </c>
      <c r="B151" s="3" t="s">
        <v>6</v>
      </c>
      <c r="C151" s="3" t="s">
        <v>23</v>
      </c>
      <c r="D151" s="2">
        <v>153</v>
      </c>
      <c r="E151" s="3" t="s">
        <v>48</v>
      </c>
      <c r="F151" s="2">
        <v>0</v>
      </c>
      <c r="G151" s="2">
        <v>516</v>
      </c>
      <c r="H151" s="2">
        <v>6.75</v>
      </c>
      <c r="I151" s="2">
        <v>0</v>
      </c>
      <c r="J151" s="2">
        <v>0</v>
      </c>
      <c r="K151" s="2">
        <v>0</v>
      </c>
      <c r="L151" s="2">
        <v>0</v>
      </c>
      <c r="M151" s="2">
        <v>522.75</v>
      </c>
    </row>
    <row r="152" spans="1:14" ht="12.75" hidden="1">
      <c r="A152" s="2">
        <v>2013</v>
      </c>
      <c r="B152" s="3" t="s">
        <v>6</v>
      </c>
      <c r="C152" s="3" t="s">
        <v>23</v>
      </c>
      <c r="D152" s="2"/>
      <c r="E152" s="3" t="s">
        <v>84</v>
      </c>
      <c r="F152" s="17">
        <f>SUM(F151)</f>
        <v>0</v>
      </c>
      <c r="G152" s="2"/>
      <c r="H152" s="2"/>
      <c r="I152" s="2"/>
      <c r="J152" s="2"/>
      <c r="K152" s="2"/>
      <c r="L152" s="2"/>
      <c r="M152" s="16">
        <f>SUM(M151)</f>
        <v>522.75</v>
      </c>
      <c r="N152" s="19">
        <f>F152/M152</f>
        <v>0</v>
      </c>
    </row>
    <row r="153" spans="1:13" ht="12.75" hidden="1">
      <c r="A153" s="2">
        <v>2013</v>
      </c>
      <c r="B153" s="3" t="s">
        <v>7</v>
      </c>
      <c r="C153" s="3" t="s">
        <v>24</v>
      </c>
      <c r="D153" s="2">
        <v>138</v>
      </c>
      <c r="E153" s="3" t="s">
        <v>49</v>
      </c>
      <c r="F153" s="2">
        <v>108.4</v>
      </c>
      <c r="G153" s="2">
        <v>1884.76</v>
      </c>
      <c r="H153" s="2">
        <v>124.44</v>
      </c>
      <c r="I153" s="2">
        <v>12</v>
      </c>
      <c r="J153" s="2">
        <v>0</v>
      </c>
      <c r="K153" s="2">
        <v>0</v>
      </c>
      <c r="L153" s="2">
        <v>0</v>
      </c>
      <c r="M153" s="2">
        <v>2129.6</v>
      </c>
    </row>
    <row r="154" spans="1:14" ht="12.75" hidden="1">
      <c r="A154" s="2">
        <v>2013</v>
      </c>
      <c r="B154" s="3" t="s">
        <v>7</v>
      </c>
      <c r="C154" s="3" t="s">
        <v>24</v>
      </c>
      <c r="D154" s="2"/>
      <c r="E154" s="3" t="s">
        <v>84</v>
      </c>
      <c r="F154" s="17">
        <f>SUM(F153)</f>
        <v>108.4</v>
      </c>
      <c r="G154" s="2"/>
      <c r="H154" s="2"/>
      <c r="I154" s="2"/>
      <c r="J154" s="2"/>
      <c r="K154" s="2"/>
      <c r="L154" s="2"/>
      <c r="M154" s="16">
        <f>SUM(M153)</f>
        <v>2129.6</v>
      </c>
      <c r="N154" s="19">
        <f>F154/M154</f>
        <v>0.050901577761081895</v>
      </c>
    </row>
    <row r="155" spans="1:13" ht="12.75" hidden="1">
      <c r="A155" s="2">
        <v>2013</v>
      </c>
      <c r="B155" s="3" t="s">
        <v>8</v>
      </c>
      <c r="C155" s="3" t="s">
        <v>25</v>
      </c>
      <c r="D155" s="2">
        <v>143</v>
      </c>
      <c r="E155" s="3" t="s">
        <v>43</v>
      </c>
      <c r="F155" s="2">
        <v>31.3</v>
      </c>
      <c r="G155" s="2">
        <v>458.1</v>
      </c>
      <c r="H155" s="2">
        <v>35.5</v>
      </c>
      <c r="I155" s="2">
        <v>0</v>
      </c>
      <c r="J155" s="2">
        <v>0</v>
      </c>
      <c r="K155" s="2">
        <v>0</v>
      </c>
      <c r="L155" s="2">
        <v>0</v>
      </c>
      <c r="M155" s="2">
        <v>524.9</v>
      </c>
    </row>
    <row r="156" spans="1:13" ht="12.75" hidden="1">
      <c r="A156" s="2">
        <v>2013</v>
      </c>
      <c r="B156" s="3" t="s">
        <v>8</v>
      </c>
      <c r="C156" s="3" t="s">
        <v>25</v>
      </c>
      <c r="D156" s="2">
        <v>157</v>
      </c>
      <c r="E156" s="3" t="s">
        <v>50</v>
      </c>
      <c r="F156" s="2">
        <v>55.5</v>
      </c>
      <c r="G156" s="2">
        <v>238.5</v>
      </c>
      <c r="H156" s="2">
        <v>54</v>
      </c>
      <c r="I156" s="2">
        <v>0</v>
      </c>
      <c r="J156" s="2">
        <v>0</v>
      </c>
      <c r="K156" s="2">
        <v>0</v>
      </c>
      <c r="L156" s="2">
        <v>0</v>
      </c>
      <c r="M156" s="2">
        <v>365.25</v>
      </c>
    </row>
    <row r="157" spans="1:13" ht="12.75" hidden="1">
      <c r="A157" s="2">
        <v>2013</v>
      </c>
      <c r="B157" s="3" t="s">
        <v>8</v>
      </c>
      <c r="C157" s="3" t="s">
        <v>25</v>
      </c>
      <c r="D157" s="2">
        <v>159</v>
      </c>
      <c r="E157" s="3" t="s">
        <v>51</v>
      </c>
      <c r="F157" s="2">
        <v>113.3</v>
      </c>
      <c r="G157" s="2">
        <v>327.4</v>
      </c>
      <c r="H157" s="2">
        <v>50</v>
      </c>
      <c r="I157" s="2">
        <v>0</v>
      </c>
      <c r="J157" s="2">
        <v>0</v>
      </c>
      <c r="K157" s="2">
        <v>0</v>
      </c>
      <c r="L157" s="2">
        <v>0</v>
      </c>
      <c r="M157" s="2">
        <v>490.7</v>
      </c>
    </row>
    <row r="158" spans="1:13" ht="12.75" hidden="1">
      <c r="A158" s="2">
        <v>2013</v>
      </c>
      <c r="B158" s="3" t="s">
        <v>8</v>
      </c>
      <c r="C158" s="3" t="s">
        <v>25</v>
      </c>
      <c r="D158" s="2">
        <v>162</v>
      </c>
      <c r="E158" s="3" t="s">
        <v>45</v>
      </c>
      <c r="F158" s="2">
        <v>38</v>
      </c>
      <c r="G158" s="2">
        <v>329.1</v>
      </c>
      <c r="H158" s="2">
        <v>9</v>
      </c>
      <c r="I158" s="2">
        <v>0</v>
      </c>
      <c r="J158" s="2">
        <v>0</v>
      </c>
      <c r="K158" s="2">
        <v>0</v>
      </c>
      <c r="L158" s="2">
        <v>0</v>
      </c>
      <c r="M158" s="2">
        <v>376.1</v>
      </c>
    </row>
    <row r="159" spans="1:13" ht="12.75" hidden="1">
      <c r="A159" s="2">
        <v>2013</v>
      </c>
      <c r="B159" s="3" t="s">
        <v>8</v>
      </c>
      <c r="C159" s="3" t="s">
        <v>25</v>
      </c>
      <c r="D159" s="2">
        <v>166</v>
      </c>
      <c r="E159" s="3" t="s">
        <v>42</v>
      </c>
      <c r="F159" s="2">
        <v>8.4</v>
      </c>
      <c r="G159" s="2">
        <v>274.6</v>
      </c>
      <c r="H159" s="2">
        <v>13.5</v>
      </c>
      <c r="I159" s="2">
        <v>0</v>
      </c>
      <c r="J159" s="2">
        <v>0</v>
      </c>
      <c r="K159" s="2">
        <v>0</v>
      </c>
      <c r="L159" s="2">
        <v>0</v>
      </c>
      <c r="M159" s="2">
        <v>296.5</v>
      </c>
    </row>
    <row r="160" spans="1:13" ht="12.75" hidden="1">
      <c r="A160" s="2">
        <v>2013</v>
      </c>
      <c r="B160" s="3" t="s">
        <v>8</v>
      </c>
      <c r="C160" s="3" t="s">
        <v>25</v>
      </c>
      <c r="D160" s="2">
        <v>170</v>
      </c>
      <c r="E160" s="3" t="s">
        <v>47</v>
      </c>
      <c r="F160" s="2">
        <v>35.76</v>
      </c>
      <c r="G160" s="2">
        <v>577.44</v>
      </c>
      <c r="H160" s="2">
        <v>15</v>
      </c>
      <c r="I160" s="2">
        <v>0</v>
      </c>
      <c r="J160" s="2">
        <v>0</v>
      </c>
      <c r="K160" s="2">
        <v>0</v>
      </c>
      <c r="L160" s="2">
        <v>0</v>
      </c>
      <c r="M160" s="2">
        <v>628.2</v>
      </c>
    </row>
    <row r="161" spans="1:14" ht="12.75" hidden="1">
      <c r="A161" s="2">
        <v>2013</v>
      </c>
      <c r="B161" s="3" t="s">
        <v>8</v>
      </c>
      <c r="C161" s="3" t="s">
        <v>25</v>
      </c>
      <c r="D161" s="2"/>
      <c r="E161" s="3" t="s">
        <v>84</v>
      </c>
      <c r="F161" s="17">
        <f aca="true" t="shared" si="0" ref="F161">SUM(F155:F160)</f>
        <v>282.26</v>
      </c>
      <c r="G161" s="2"/>
      <c r="H161" s="2"/>
      <c r="I161" s="2"/>
      <c r="J161" s="2"/>
      <c r="K161" s="2"/>
      <c r="L161" s="2"/>
      <c r="M161" s="16">
        <f>SUM(M155:M160)</f>
        <v>2681.6499999999996</v>
      </c>
      <c r="N161" s="19">
        <f>F161/M161</f>
        <v>0.105256092331214</v>
      </c>
    </row>
    <row r="162" spans="1:13" ht="12.75" hidden="1">
      <c r="A162" s="2">
        <v>2013</v>
      </c>
      <c r="B162" s="3" t="s">
        <v>9</v>
      </c>
      <c r="C162" s="3" t="s">
        <v>26</v>
      </c>
      <c r="D162" s="2">
        <v>144</v>
      </c>
      <c r="E162" s="3" t="s">
        <v>52</v>
      </c>
      <c r="F162" s="2">
        <v>125.36</v>
      </c>
      <c r="G162" s="2">
        <v>1650.64</v>
      </c>
      <c r="H162" s="2">
        <v>27</v>
      </c>
      <c r="I162" s="2">
        <v>0</v>
      </c>
      <c r="J162" s="2">
        <v>0</v>
      </c>
      <c r="K162" s="2">
        <v>0</v>
      </c>
      <c r="L162" s="2">
        <v>0</v>
      </c>
      <c r="M162" s="2">
        <v>1803</v>
      </c>
    </row>
    <row r="163" spans="1:13" ht="12.75" hidden="1">
      <c r="A163" s="2">
        <v>2013</v>
      </c>
      <c r="B163" s="3" t="s">
        <v>9</v>
      </c>
      <c r="C163" s="3" t="s">
        <v>26</v>
      </c>
      <c r="D163" s="2">
        <v>145</v>
      </c>
      <c r="E163" s="3" t="s">
        <v>53</v>
      </c>
      <c r="F163" s="2">
        <v>72.1</v>
      </c>
      <c r="G163" s="2">
        <v>474.9</v>
      </c>
      <c r="H163" s="2">
        <v>18</v>
      </c>
      <c r="I163" s="2">
        <v>0</v>
      </c>
      <c r="J163" s="2">
        <v>0</v>
      </c>
      <c r="K163" s="2">
        <v>0</v>
      </c>
      <c r="L163" s="2">
        <v>0</v>
      </c>
      <c r="M163" s="2">
        <v>565</v>
      </c>
    </row>
    <row r="164" spans="1:14" ht="12.75" hidden="1">
      <c r="A164" s="2">
        <v>2013</v>
      </c>
      <c r="B164" s="3" t="s">
        <v>9</v>
      </c>
      <c r="C164" s="3" t="s">
        <v>26</v>
      </c>
      <c r="D164" s="2"/>
      <c r="E164" s="3" t="s">
        <v>84</v>
      </c>
      <c r="F164" s="17">
        <f aca="true" t="shared" si="1" ref="F164">SUM(F162:F163)</f>
        <v>197.45999999999998</v>
      </c>
      <c r="G164" s="2"/>
      <c r="H164" s="2"/>
      <c r="I164" s="2"/>
      <c r="J164" s="2"/>
      <c r="K164" s="2"/>
      <c r="L164" s="2"/>
      <c r="M164" s="16">
        <f>SUM(M162:M163)</f>
        <v>2368</v>
      </c>
      <c r="N164" s="19">
        <f>F164/M164</f>
        <v>0.08338682432432432</v>
      </c>
    </row>
    <row r="165" spans="1:13" ht="12.75" hidden="1">
      <c r="A165" s="2">
        <v>2013</v>
      </c>
      <c r="B165" s="3" t="s">
        <v>10</v>
      </c>
      <c r="C165" s="3" t="s">
        <v>27</v>
      </c>
      <c r="D165" s="2">
        <v>146</v>
      </c>
      <c r="E165" s="3" t="s">
        <v>54</v>
      </c>
      <c r="F165" s="2">
        <v>31.6</v>
      </c>
      <c r="G165" s="2">
        <v>440.6</v>
      </c>
      <c r="H165" s="2">
        <v>18</v>
      </c>
      <c r="I165" s="2">
        <v>4.5</v>
      </c>
      <c r="J165" s="2">
        <v>0</v>
      </c>
      <c r="K165" s="2">
        <v>0</v>
      </c>
      <c r="L165" s="2">
        <v>0</v>
      </c>
      <c r="M165" s="2">
        <v>496.7</v>
      </c>
    </row>
    <row r="166" spans="1:13" ht="12.75" hidden="1">
      <c r="A166" s="2">
        <v>2013</v>
      </c>
      <c r="B166" s="3" t="s">
        <v>10</v>
      </c>
      <c r="C166" s="3" t="s">
        <v>27</v>
      </c>
      <c r="D166" s="2">
        <v>158</v>
      </c>
      <c r="E166" s="3" t="s">
        <v>51</v>
      </c>
      <c r="F166" s="2">
        <v>21.77</v>
      </c>
      <c r="G166" s="2">
        <v>604.62</v>
      </c>
      <c r="H166" s="2">
        <v>110.06</v>
      </c>
      <c r="I166" s="2">
        <v>4.5</v>
      </c>
      <c r="J166" s="2">
        <v>0</v>
      </c>
      <c r="K166" s="2">
        <v>9</v>
      </c>
      <c r="L166" s="2">
        <v>0</v>
      </c>
      <c r="M166" s="2">
        <v>749.95</v>
      </c>
    </row>
    <row r="167" spans="1:14" ht="12.75" hidden="1">
      <c r="A167" s="2">
        <v>2013</v>
      </c>
      <c r="B167" s="3" t="s">
        <v>10</v>
      </c>
      <c r="C167" s="3" t="s">
        <v>27</v>
      </c>
      <c r="D167" s="2"/>
      <c r="E167" s="3" t="s">
        <v>84</v>
      </c>
      <c r="F167" s="17">
        <f aca="true" t="shared" si="2" ref="F167">SUM(F165:F166)</f>
        <v>53.370000000000005</v>
      </c>
      <c r="G167" s="2"/>
      <c r="H167" s="2"/>
      <c r="I167" s="2"/>
      <c r="J167" s="2"/>
      <c r="K167" s="2"/>
      <c r="L167" s="2"/>
      <c r="M167" s="16">
        <f>SUM(M165:M166)</f>
        <v>1246.65</v>
      </c>
      <c r="N167" s="19">
        <f>F167/M167</f>
        <v>0.042810732763807</v>
      </c>
    </row>
    <row r="168" spans="1:13" ht="12.75" hidden="1">
      <c r="A168" s="2">
        <v>2013</v>
      </c>
      <c r="B168" s="3" t="s">
        <v>11</v>
      </c>
      <c r="C168" s="3" t="s">
        <v>28</v>
      </c>
      <c r="D168" s="2">
        <v>139</v>
      </c>
      <c r="E168" s="3" t="s">
        <v>55</v>
      </c>
      <c r="F168" s="2">
        <v>31</v>
      </c>
      <c r="G168" s="2">
        <v>248.25</v>
      </c>
      <c r="H168" s="2">
        <v>51</v>
      </c>
      <c r="I168" s="2">
        <v>0</v>
      </c>
      <c r="J168" s="2">
        <v>0</v>
      </c>
      <c r="K168" s="2">
        <v>0</v>
      </c>
      <c r="L168" s="2">
        <v>0</v>
      </c>
      <c r="M168" s="2">
        <v>330.25</v>
      </c>
    </row>
    <row r="169" spans="1:13" ht="12.75" hidden="1">
      <c r="A169" s="2">
        <v>2013</v>
      </c>
      <c r="B169" s="3" t="s">
        <v>11</v>
      </c>
      <c r="C169" s="3" t="s">
        <v>28</v>
      </c>
      <c r="D169" s="2">
        <v>140</v>
      </c>
      <c r="E169" s="3" t="s">
        <v>56</v>
      </c>
      <c r="F169" s="2">
        <v>14.54</v>
      </c>
      <c r="G169" s="2">
        <v>221.31</v>
      </c>
      <c r="H169" s="2">
        <v>78</v>
      </c>
      <c r="I169" s="2">
        <v>30</v>
      </c>
      <c r="J169" s="2">
        <v>0</v>
      </c>
      <c r="K169" s="2">
        <v>23</v>
      </c>
      <c r="L169" s="2">
        <v>0</v>
      </c>
      <c r="M169" s="2">
        <v>372.1</v>
      </c>
    </row>
    <row r="170" spans="1:13" ht="12.75" hidden="1">
      <c r="A170" s="2">
        <v>2013</v>
      </c>
      <c r="B170" s="3" t="s">
        <v>11</v>
      </c>
      <c r="C170" s="3" t="s">
        <v>28</v>
      </c>
      <c r="D170" s="2">
        <v>141</v>
      </c>
      <c r="E170" s="3" t="s">
        <v>57</v>
      </c>
      <c r="F170" s="2">
        <v>15.95</v>
      </c>
      <c r="G170" s="2">
        <v>408.35</v>
      </c>
      <c r="H170" s="2">
        <v>40.5</v>
      </c>
      <c r="I170" s="2">
        <v>0</v>
      </c>
      <c r="J170" s="2">
        <v>0</v>
      </c>
      <c r="K170" s="2">
        <v>0</v>
      </c>
      <c r="L170" s="2">
        <v>0</v>
      </c>
      <c r="M170" s="2">
        <v>480.9</v>
      </c>
    </row>
    <row r="171" spans="1:13" ht="12.75" hidden="1">
      <c r="A171" s="2">
        <v>2013</v>
      </c>
      <c r="B171" s="3" t="s">
        <v>11</v>
      </c>
      <c r="C171" s="3" t="s">
        <v>28</v>
      </c>
      <c r="D171" s="2">
        <v>152</v>
      </c>
      <c r="E171" s="3" t="s">
        <v>58</v>
      </c>
      <c r="F171" s="2">
        <v>67.35</v>
      </c>
      <c r="G171" s="2">
        <v>328.5</v>
      </c>
      <c r="H171" s="2">
        <v>32.9</v>
      </c>
      <c r="I171" s="2">
        <v>0</v>
      </c>
      <c r="J171" s="2">
        <v>0</v>
      </c>
      <c r="K171" s="2">
        <v>4.5</v>
      </c>
      <c r="L171" s="2">
        <v>0</v>
      </c>
      <c r="M171" s="2">
        <v>433.25</v>
      </c>
    </row>
    <row r="172" spans="1:14" ht="12.75" hidden="1">
      <c r="A172" s="2">
        <v>2013</v>
      </c>
      <c r="B172" s="3" t="s">
        <v>11</v>
      </c>
      <c r="C172" s="3" t="s">
        <v>28</v>
      </c>
      <c r="D172" s="2"/>
      <c r="E172" s="3" t="s">
        <v>84</v>
      </c>
      <c r="F172" s="17">
        <f aca="true" t="shared" si="3" ref="F172">SUM(F168:F171)</f>
        <v>128.83999999999997</v>
      </c>
      <c r="G172" s="2"/>
      <c r="H172" s="2"/>
      <c r="I172" s="2"/>
      <c r="J172" s="2"/>
      <c r="K172" s="2"/>
      <c r="L172" s="2"/>
      <c r="M172" s="16">
        <f>SUM(M168:M171)</f>
        <v>1616.5</v>
      </c>
      <c r="N172" s="19">
        <f>F172/M172</f>
        <v>0.07970306217135785</v>
      </c>
    </row>
    <row r="173" spans="1:13" ht="12.75" hidden="1">
      <c r="A173" s="2">
        <v>2013</v>
      </c>
      <c r="B173" s="3" t="s">
        <v>12</v>
      </c>
      <c r="C173" s="3" t="s">
        <v>29</v>
      </c>
      <c r="D173" s="2">
        <v>156</v>
      </c>
      <c r="E173" s="3" t="s">
        <v>50</v>
      </c>
      <c r="F173" s="2">
        <v>255.3</v>
      </c>
      <c r="G173" s="2">
        <v>1459.7</v>
      </c>
      <c r="H173" s="2">
        <v>223.5</v>
      </c>
      <c r="I173" s="2">
        <v>0</v>
      </c>
      <c r="J173" s="2">
        <v>0</v>
      </c>
      <c r="K173" s="2">
        <v>4.5</v>
      </c>
      <c r="L173" s="2">
        <v>0</v>
      </c>
      <c r="M173" s="2">
        <v>1974.5</v>
      </c>
    </row>
    <row r="174" spans="1:14" ht="12.75" hidden="1">
      <c r="A174" s="2">
        <v>2013</v>
      </c>
      <c r="B174" s="3" t="s">
        <v>12</v>
      </c>
      <c r="C174" s="3" t="s">
        <v>29</v>
      </c>
      <c r="D174" s="2"/>
      <c r="E174" s="3" t="s">
        <v>84</v>
      </c>
      <c r="F174" s="17">
        <f aca="true" t="shared" si="4" ref="F174">SUM(F173)</f>
        <v>255.3</v>
      </c>
      <c r="G174" s="2"/>
      <c r="H174" s="2"/>
      <c r="I174" s="2"/>
      <c r="J174" s="2"/>
      <c r="K174" s="2"/>
      <c r="L174" s="2"/>
      <c r="M174" s="16">
        <f>SUM(M173)</f>
        <v>1974.5</v>
      </c>
      <c r="N174" s="19">
        <f>F174/M174</f>
        <v>0.12929855659660675</v>
      </c>
    </row>
    <row r="175" spans="1:13" ht="12.75" hidden="1">
      <c r="A175" s="2">
        <v>2013</v>
      </c>
      <c r="B175" s="3" t="s">
        <v>13</v>
      </c>
      <c r="C175" s="3" t="s">
        <v>30</v>
      </c>
      <c r="D175" s="2">
        <v>148</v>
      </c>
      <c r="E175" s="3" t="s">
        <v>59</v>
      </c>
      <c r="F175" s="2">
        <v>41.71</v>
      </c>
      <c r="G175" s="2">
        <v>697.43</v>
      </c>
      <c r="H175" s="2">
        <v>18</v>
      </c>
      <c r="I175" s="2">
        <v>6</v>
      </c>
      <c r="J175" s="2">
        <v>0</v>
      </c>
      <c r="K175" s="2">
        <v>0</v>
      </c>
      <c r="L175" s="2">
        <v>0</v>
      </c>
      <c r="M175" s="2">
        <v>763.14</v>
      </c>
    </row>
    <row r="176" spans="1:13" ht="12.75" hidden="1">
      <c r="A176" s="2">
        <v>2013</v>
      </c>
      <c r="B176" s="3" t="s">
        <v>13</v>
      </c>
      <c r="C176" s="3" t="s">
        <v>30</v>
      </c>
      <c r="D176" s="2">
        <v>149</v>
      </c>
      <c r="E176" s="3" t="s">
        <v>60</v>
      </c>
      <c r="F176" s="2">
        <v>0.7</v>
      </c>
      <c r="G176" s="2">
        <v>417.22</v>
      </c>
      <c r="H176" s="2">
        <v>6.2</v>
      </c>
      <c r="I176" s="2">
        <v>0</v>
      </c>
      <c r="J176" s="2">
        <v>0</v>
      </c>
      <c r="K176" s="2">
        <v>0</v>
      </c>
      <c r="L176" s="2">
        <v>0</v>
      </c>
      <c r="M176" s="2">
        <v>424.12</v>
      </c>
    </row>
    <row r="177" spans="1:13" ht="12.75" hidden="1">
      <c r="A177" s="2">
        <v>2013</v>
      </c>
      <c r="B177" s="3" t="s">
        <v>13</v>
      </c>
      <c r="C177" s="3" t="s">
        <v>30</v>
      </c>
      <c r="D177" s="2">
        <v>150</v>
      </c>
      <c r="E177" s="3" t="s">
        <v>61</v>
      </c>
      <c r="F177" s="2">
        <v>0</v>
      </c>
      <c r="G177" s="2">
        <v>447.22</v>
      </c>
      <c r="H177" s="2">
        <v>167.33</v>
      </c>
      <c r="I177" s="2">
        <v>6</v>
      </c>
      <c r="J177" s="2">
        <v>0</v>
      </c>
      <c r="K177" s="2">
        <v>0</v>
      </c>
      <c r="L177" s="2">
        <v>0</v>
      </c>
      <c r="M177" s="2">
        <v>620.55</v>
      </c>
    </row>
    <row r="178" spans="1:13" ht="12.75" hidden="1">
      <c r="A178" s="2">
        <v>2013</v>
      </c>
      <c r="B178" s="3" t="s">
        <v>13</v>
      </c>
      <c r="C178" s="3" t="s">
        <v>30</v>
      </c>
      <c r="D178" s="2">
        <v>151</v>
      </c>
      <c r="E178" s="3" t="s">
        <v>62</v>
      </c>
      <c r="F178" s="2">
        <v>5.8</v>
      </c>
      <c r="G178" s="2">
        <v>406.59</v>
      </c>
      <c r="H178" s="2">
        <v>6</v>
      </c>
      <c r="I178" s="2">
        <v>0</v>
      </c>
      <c r="J178" s="2">
        <v>0</v>
      </c>
      <c r="K178" s="2">
        <v>0</v>
      </c>
      <c r="L178" s="2">
        <v>0</v>
      </c>
      <c r="M178" s="2">
        <v>418.39</v>
      </c>
    </row>
    <row r="179" spans="1:13" ht="12.75" hidden="1">
      <c r="A179" s="2">
        <v>2013</v>
      </c>
      <c r="B179" s="3" t="s">
        <v>13</v>
      </c>
      <c r="C179" s="3" t="s">
        <v>30</v>
      </c>
      <c r="D179" s="2">
        <v>176</v>
      </c>
      <c r="E179" s="3" t="s">
        <v>66</v>
      </c>
      <c r="F179" s="2">
        <v>0</v>
      </c>
      <c r="G179" s="2">
        <v>102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102</v>
      </c>
    </row>
    <row r="180" spans="1:13" ht="12.75" hidden="1">
      <c r="A180" s="2">
        <v>2013</v>
      </c>
      <c r="B180" s="3" t="s">
        <v>13</v>
      </c>
      <c r="C180" s="3" t="s">
        <v>30</v>
      </c>
      <c r="D180" s="2">
        <v>177</v>
      </c>
      <c r="E180" s="3" t="s">
        <v>67</v>
      </c>
      <c r="F180" s="2">
        <v>0</v>
      </c>
      <c r="G180" s="2">
        <v>48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48</v>
      </c>
    </row>
    <row r="181" spans="1:14" ht="12.75" hidden="1">
      <c r="A181" s="2">
        <v>2013</v>
      </c>
      <c r="B181" s="3" t="s">
        <v>13</v>
      </c>
      <c r="C181" s="3" t="s">
        <v>30</v>
      </c>
      <c r="D181" s="2"/>
      <c r="E181" s="3" t="s">
        <v>84</v>
      </c>
      <c r="F181" s="17">
        <f aca="true" t="shared" si="5" ref="F181">SUM(F175:F180)</f>
        <v>48.21</v>
      </c>
      <c r="G181" s="2"/>
      <c r="H181" s="2"/>
      <c r="I181" s="2"/>
      <c r="J181" s="2"/>
      <c r="K181" s="2"/>
      <c r="L181" s="2"/>
      <c r="M181" s="16">
        <f>SUM(M175:M180)</f>
        <v>2376.2</v>
      </c>
      <c r="N181" s="19">
        <f>F181/M181</f>
        <v>0.02028869623769043</v>
      </c>
    </row>
    <row r="182" spans="1:13" ht="12.75" hidden="1">
      <c r="A182" s="2">
        <v>2013</v>
      </c>
      <c r="B182" s="3" t="s">
        <v>14</v>
      </c>
      <c r="C182" s="3" t="s">
        <v>31</v>
      </c>
      <c r="D182" s="2">
        <v>167</v>
      </c>
      <c r="E182" s="3" t="s">
        <v>63</v>
      </c>
      <c r="F182" s="2">
        <v>20.2</v>
      </c>
      <c r="G182" s="2">
        <v>937.5</v>
      </c>
      <c r="H182" s="2">
        <v>21.2</v>
      </c>
      <c r="I182" s="2">
        <v>0</v>
      </c>
      <c r="J182" s="2">
        <v>0</v>
      </c>
      <c r="K182" s="2">
        <v>0</v>
      </c>
      <c r="L182" s="2">
        <v>0</v>
      </c>
      <c r="M182" s="2">
        <v>978.9</v>
      </c>
    </row>
    <row r="183" spans="1:13" ht="25.5" hidden="1">
      <c r="A183" s="2">
        <v>2014</v>
      </c>
      <c r="B183" s="3" t="s">
        <v>15</v>
      </c>
      <c r="C183" s="3" t="s">
        <v>32</v>
      </c>
      <c r="D183" s="2">
        <v>179</v>
      </c>
      <c r="E183" s="3" t="s">
        <v>68</v>
      </c>
      <c r="F183" s="2">
        <v>0</v>
      </c>
      <c r="G183" s="2">
        <v>60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60</v>
      </c>
    </row>
    <row r="184" spans="1:14" ht="12.75" hidden="1">
      <c r="A184" s="2">
        <v>2014</v>
      </c>
      <c r="B184" s="3" t="s">
        <v>15</v>
      </c>
      <c r="C184" s="3" t="s">
        <v>32</v>
      </c>
      <c r="D184" s="2"/>
      <c r="E184" s="20" t="s">
        <v>84</v>
      </c>
      <c r="F184" s="17">
        <f>SUM(F183)</f>
        <v>0</v>
      </c>
      <c r="G184" s="2"/>
      <c r="H184" s="2"/>
      <c r="I184" s="2"/>
      <c r="J184" s="2"/>
      <c r="K184" s="2"/>
      <c r="L184" s="2"/>
      <c r="M184" s="15">
        <f aca="true" t="shared" si="6" ref="M184">SUM(M183)</f>
        <v>60</v>
      </c>
      <c r="N184" s="19">
        <f>F184/M184</f>
        <v>0</v>
      </c>
    </row>
    <row r="185" spans="1:13" ht="12.75" hidden="1">
      <c r="A185" s="2">
        <v>2014</v>
      </c>
      <c r="B185" s="3" t="s">
        <v>2</v>
      </c>
      <c r="C185" s="3" t="s">
        <v>19</v>
      </c>
      <c r="D185" s="2">
        <v>147</v>
      </c>
      <c r="E185" s="3" t="s">
        <v>37</v>
      </c>
      <c r="F185" s="2">
        <v>7.3</v>
      </c>
      <c r="G185" s="2">
        <v>1309.698</v>
      </c>
      <c r="H185" s="2">
        <v>36</v>
      </c>
      <c r="I185" s="2">
        <v>18</v>
      </c>
      <c r="J185" s="2">
        <v>0</v>
      </c>
      <c r="K185" s="2">
        <v>0</v>
      </c>
      <c r="L185" s="2">
        <v>0</v>
      </c>
      <c r="M185" s="2">
        <v>1370.998</v>
      </c>
    </row>
    <row r="186" spans="1:13" ht="12.75" hidden="1">
      <c r="A186" s="2">
        <v>2014</v>
      </c>
      <c r="B186" s="3" t="s">
        <v>2</v>
      </c>
      <c r="C186" s="3" t="s">
        <v>19</v>
      </c>
      <c r="D186" s="2">
        <v>178</v>
      </c>
      <c r="E186" s="3" t="s">
        <v>69</v>
      </c>
      <c r="F186" s="2">
        <v>36.15</v>
      </c>
      <c r="G186" s="2">
        <v>3009.1</v>
      </c>
      <c r="H186" s="2">
        <v>29.25</v>
      </c>
      <c r="I186" s="2">
        <v>11.25</v>
      </c>
      <c r="J186" s="2">
        <v>0</v>
      </c>
      <c r="K186" s="2">
        <v>0</v>
      </c>
      <c r="L186" s="2">
        <v>0</v>
      </c>
      <c r="M186" s="2">
        <v>3085.75</v>
      </c>
    </row>
    <row r="187" spans="1:14" ht="12.75" hidden="1">
      <c r="A187" s="2">
        <v>2014</v>
      </c>
      <c r="B187" s="3" t="s">
        <v>2</v>
      </c>
      <c r="C187" s="3" t="s">
        <v>19</v>
      </c>
      <c r="D187" s="2"/>
      <c r="E187" s="3" t="s">
        <v>84</v>
      </c>
      <c r="F187" s="17">
        <f>SUM(F185:F186)</f>
        <v>43.449999999999996</v>
      </c>
      <c r="G187" s="2"/>
      <c r="H187" s="2"/>
      <c r="I187" s="2"/>
      <c r="J187" s="2"/>
      <c r="K187" s="2"/>
      <c r="L187" s="2"/>
      <c r="M187" s="15">
        <f aca="true" t="shared" si="7" ref="M187">SUM(M185:M186)</f>
        <v>4456.748</v>
      </c>
      <c r="N187" s="19">
        <f>F187/M187</f>
        <v>0.009749261120440285</v>
      </c>
    </row>
    <row r="188" spans="1:13" ht="12.75" hidden="1">
      <c r="A188" s="2">
        <v>2014</v>
      </c>
      <c r="B188" s="3" t="s">
        <v>3</v>
      </c>
      <c r="C188" s="3" t="s">
        <v>20</v>
      </c>
      <c r="D188" s="2">
        <v>168</v>
      </c>
      <c r="E188" s="3" t="s">
        <v>38</v>
      </c>
      <c r="F188" s="2">
        <v>29.9</v>
      </c>
      <c r="G188" s="2">
        <v>920.2</v>
      </c>
      <c r="H188" s="2">
        <v>9.4</v>
      </c>
      <c r="I188" s="2">
        <v>13.8</v>
      </c>
      <c r="J188" s="2">
        <v>0</v>
      </c>
      <c r="K188" s="2">
        <v>6.9</v>
      </c>
      <c r="L188" s="2">
        <v>0</v>
      </c>
      <c r="M188" s="2">
        <v>980.2</v>
      </c>
    </row>
    <row r="189" spans="1:13" ht="12.75" hidden="1">
      <c r="A189" s="2">
        <v>2014</v>
      </c>
      <c r="B189" s="3" t="s">
        <v>3</v>
      </c>
      <c r="C189" s="3" t="s">
        <v>20</v>
      </c>
      <c r="D189" s="2">
        <v>173</v>
      </c>
      <c r="E189" s="3" t="s">
        <v>39</v>
      </c>
      <c r="F189" s="2">
        <v>42.6</v>
      </c>
      <c r="G189" s="2">
        <v>897.499</v>
      </c>
      <c r="H189" s="2">
        <v>13.2</v>
      </c>
      <c r="I189" s="2">
        <v>4.5</v>
      </c>
      <c r="J189" s="2">
        <v>0</v>
      </c>
      <c r="K189" s="2">
        <v>4.5</v>
      </c>
      <c r="L189" s="2">
        <v>0</v>
      </c>
      <c r="M189" s="2">
        <v>962.299</v>
      </c>
    </row>
    <row r="190" spans="1:14" ht="12.75" hidden="1">
      <c r="A190" s="2">
        <v>2014</v>
      </c>
      <c r="B190" s="3" t="s">
        <v>3</v>
      </c>
      <c r="C190" s="3" t="s">
        <v>20</v>
      </c>
      <c r="D190" s="2"/>
      <c r="E190" s="3" t="s">
        <v>84</v>
      </c>
      <c r="F190" s="17">
        <f>SUM(F188:F189)</f>
        <v>72.5</v>
      </c>
      <c r="G190" s="2"/>
      <c r="H190" s="2"/>
      <c r="I190" s="2"/>
      <c r="J190" s="2"/>
      <c r="K190" s="2"/>
      <c r="L190" s="2"/>
      <c r="M190" s="15">
        <f aca="true" t="shared" si="8" ref="M190">SUM(M188:M189)</f>
        <v>1942.499</v>
      </c>
      <c r="N190" s="19">
        <f>F190/M190</f>
        <v>0.03732305653696604</v>
      </c>
    </row>
    <row r="191" spans="1:13" ht="12.75" hidden="1">
      <c r="A191" s="2">
        <v>2014</v>
      </c>
      <c r="B191" s="3" t="s">
        <v>4</v>
      </c>
      <c r="C191" s="3" t="s">
        <v>21</v>
      </c>
      <c r="D191" s="2">
        <v>154</v>
      </c>
      <c r="E191" s="3" t="s">
        <v>40</v>
      </c>
      <c r="F191" s="2">
        <v>182.31</v>
      </c>
      <c r="G191" s="2">
        <v>1544.09</v>
      </c>
      <c r="H191" s="2">
        <v>138.3</v>
      </c>
      <c r="I191" s="2">
        <v>29.7</v>
      </c>
      <c r="J191" s="2">
        <v>0</v>
      </c>
      <c r="K191" s="2">
        <v>34.2</v>
      </c>
      <c r="L191" s="2">
        <v>3.7</v>
      </c>
      <c r="M191" s="2">
        <v>1932.3</v>
      </c>
    </row>
    <row r="192" spans="1:13" ht="12.75" hidden="1">
      <c r="A192" s="2">
        <v>2014</v>
      </c>
      <c r="B192" s="3" t="s">
        <v>4</v>
      </c>
      <c r="C192" s="3" t="s">
        <v>21</v>
      </c>
      <c r="D192" s="2">
        <v>155</v>
      </c>
      <c r="E192" s="3" t="s">
        <v>41</v>
      </c>
      <c r="F192" s="2">
        <v>78.6</v>
      </c>
      <c r="G192" s="2">
        <v>502.6</v>
      </c>
      <c r="H192" s="2">
        <v>15</v>
      </c>
      <c r="I192" s="2">
        <v>17.4</v>
      </c>
      <c r="J192" s="2">
        <v>0</v>
      </c>
      <c r="K192" s="2">
        <v>24.3</v>
      </c>
      <c r="L192" s="2">
        <v>0</v>
      </c>
      <c r="M192" s="2">
        <v>637.9</v>
      </c>
    </row>
    <row r="193" spans="1:13" ht="12.75" hidden="1">
      <c r="A193" s="2">
        <v>2014</v>
      </c>
      <c r="B193" s="3" t="s">
        <v>4</v>
      </c>
      <c r="C193" s="3" t="s">
        <v>21</v>
      </c>
      <c r="D193" s="2">
        <v>165</v>
      </c>
      <c r="E193" s="3" t="s">
        <v>42</v>
      </c>
      <c r="F193" s="2">
        <v>51.6</v>
      </c>
      <c r="G193" s="2">
        <v>526.67</v>
      </c>
      <c r="H193" s="2">
        <v>19.5</v>
      </c>
      <c r="I193" s="2">
        <v>13.5</v>
      </c>
      <c r="J193" s="2">
        <v>0</v>
      </c>
      <c r="K193" s="2">
        <v>13.5</v>
      </c>
      <c r="L193" s="2">
        <v>0</v>
      </c>
      <c r="M193" s="2">
        <v>624.77</v>
      </c>
    </row>
    <row r="194" spans="1:13" ht="12.75" hidden="1">
      <c r="A194" s="2">
        <v>2014</v>
      </c>
      <c r="B194" s="3" t="s">
        <v>4</v>
      </c>
      <c r="C194" s="3" t="s">
        <v>21</v>
      </c>
      <c r="D194" s="2">
        <v>174</v>
      </c>
      <c r="E194" s="3" t="s">
        <v>64</v>
      </c>
      <c r="F194" s="2">
        <v>20.2</v>
      </c>
      <c r="G194" s="2">
        <v>407.6</v>
      </c>
      <c r="H194" s="2">
        <v>19.5</v>
      </c>
      <c r="I194" s="2">
        <v>10.5</v>
      </c>
      <c r="J194" s="2">
        <v>0</v>
      </c>
      <c r="K194" s="2">
        <v>15</v>
      </c>
      <c r="L194" s="2">
        <v>0</v>
      </c>
      <c r="M194" s="2">
        <v>472.8</v>
      </c>
    </row>
    <row r="195" spans="1:13" ht="12.75" hidden="1">
      <c r="A195" s="2">
        <v>2014</v>
      </c>
      <c r="B195" s="3" t="s">
        <v>4</v>
      </c>
      <c r="C195" s="3" t="s">
        <v>21</v>
      </c>
      <c r="D195" s="2">
        <v>175</v>
      </c>
      <c r="E195" s="3" t="s">
        <v>65</v>
      </c>
      <c r="F195" s="2">
        <v>0</v>
      </c>
      <c r="G195" s="2">
        <v>272.28</v>
      </c>
      <c r="H195" s="2">
        <v>6</v>
      </c>
      <c r="I195" s="2">
        <v>0</v>
      </c>
      <c r="J195" s="2">
        <v>0</v>
      </c>
      <c r="K195" s="2">
        <v>0</v>
      </c>
      <c r="L195" s="2">
        <v>0</v>
      </c>
      <c r="M195" s="2">
        <v>278.28</v>
      </c>
    </row>
    <row r="196" spans="1:14" ht="12.75" hidden="1">
      <c r="A196" s="2">
        <v>2014</v>
      </c>
      <c r="B196" s="3" t="s">
        <v>4</v>
      </c>
      <c r="C196" s="3" t="s">
        <v>21</v>
      </c>
      <c r="D196" s="2"/>
      <c r="E196" s="3" t="s">
        <v>84</v>
      </c>
      <c r="F196" s="17">
        <f>SUM(F191:F195)</f>
        <v>332.71</v>
      </c>
      <c r="G196" s="2"/>
      <c r="H196" s="2"/>
      <c r="I196" s="2"/>
      <c r="J196" s="2"/>
      <c r="K196" s="2"/>
      <c r="L196" s="2"/>
      <c r="M196" s="15">
        <f aca="true" t="shared" si="9" ref="M196">SUM(M191:M195)</f>
        <v>3946.05</v>
      </c>
      <c r="N196" s="19">
        <f>F196/M196</f>
        <v>0.0843146944412767</v>
      </c>
    </row>
    <row r="197" spans="1:13" ht="12.75" hidden="1">
      <c r="A197" s="2">
        <v>2014</v>
      </c>
      <c r="B197" s="3" t="s">
        <v>5</v>
      </c>
      <c r="C197" s="3" t="s">
        <v>22</v>
      </c>
      <c r="D197" s="2">
        <v>142</v>
      </c>
      <c r="E197" s="3" t="s">
        <v>43</v>
      </c>
      <c r="F197" s="2">
        <v>17.1</v>
      </c>
      <c r="G197" s="2">
        <v>899</v>
      </c>
      <c r="H197" s="2">
        <v>47.25</v>
      </c>
      <c r="I197" s="2">
        <v>11.25</v>
      </c>
      <c r="J197" s="2">
        <v>9</v>
      </c>
      <c r="K197" s="2">
        <v>9</v>
      </c>
      <c r="L197" s="2">
        <v>1.5</v>
      </c>
      <c r="M197" s="2">
        <v>1000.1</v>
      </c>
    </row>
    <row r="198" spans="1:13" ht="12.75" hidden="1">
      <c r="A198" s="2">
        <v>2014</v>
      </c>
      <c r="B198" s="3" t="s">
        <v>5</v>
      </c>
      <c r="C198" s="3" t="s">
        <v>22</v>
      </c>
      <c r="D198" s="2">
        <v>160</v>
      </c>
      <c r="E198" s="3" t="s">
        <v>44</v>
      </c>
      <c r="F198" s="2">
        <v>23</v>
      </c>
      <c r="G198" s="2">
        <v>534.75</v>
      </c>
      <c r="H198" s="2">
        <v>162.1</v>
      </c>
      <c r="I198" s="2">
        <v>10.5</v>
      </c>
      <c r="J198" s="2">
        <v>0</v>
      </c>
      <c r="K198" s="2">
        <v>10.5</v>
      </c>
      <c r="L198" s="2">
        <v>0</v>
      </c>
      <c r="M198" s="2">
        <v>740.85</v>
      </c>
    </row>
    <row r="199" spans="1:13" ht="12.75" hidden="1">
      <c r="A199" s="2">
        <v>2014</v>
      </c>
      <c r="B199" s="3" t="s">
        <v>5</v>
      </c>
      <c r="C199" s="3" t="s">
        <v>22</v>
      </c>
      <c r="D199" s="2">
        <v>161</v>
      </c>
      <c r="E199" s="3" t="s">
        <v>45</v>
      </c>
      <c r="F199" s="2">
        <v>13</v>
      </c>
      <c r="G199" s="2">
        <v>517.75</v>
      </c>
      <c r="H199" s="2">
        <v>13.5</v>
      </c>
      <c r="I199" s="2">
        <v>9</v>
      </c>
      <c r="J199" s="2">
        <v>0</v>
      </c>
      <c r="K199" s="2">
        <v>13.5</v>
      </c>
      <c r="L199" s="2">
        <v>0</v>
      </c>
      <c r="M199" s="2">
        <v>566.75</v>
      </c>
    </row>
    <row r="200" spans="1:13" ht="12.75" hidden="1">
      <c r="A200" s="2">
        <v>2014</v>
      </c>
      <c r="B200" s="3" t="s">
        <v>5</v>
      </c>
      <c r="C200" s="3" t="s">
        <v>22</v>
      </c>
      <c r="D200" s="2">
        <v>163</v>
      </c>
      <c r="E200" s="3" t="s">
        <v>46</v>
      </c>
      <c r="F200" s="2">
        <v>32.01</v>
      </c>
      <c r="G200" s="2">
        <v>858.74</v>
      </c>
      <c r="H200" s="2">
        <v>184.45</v>
      </c>
      <c r="I200" s="2">
        <v>12</v>
      </c>
      <c r="J200" s="2">
        <v>0</v>
      </c>
      <c r="K200" s="2">
        <v>12</v>
      </c>
      <c r="L200" s="2">
        <v>0</v>
      </c>
      <c r="M200" s="2">
        <v>1105.2</v>
      </c>
    </row>
    <row r="201" spans="1:13" ht="12.75" hidden="1">
      <c r="A201" s="2">
        <v>2014</v>
      </c>
      <c r="B201" s="3" t="s">
        <v>5</v>
      </c>
      <c r="C201" s="3" t="s">
        <v>22</v>
      </c>
      <c r="D201" s="2">
        <v>169</v>
      </c>
      <c r="E201" s="3" t="s">
        <v>47</v>
      </c>
      <c r="F201" s="2">
        <v>42</v>
      </c>
      <c r="G201" s="2">
        <v>968.8</v>
      </c>
      <c r="H201" s="2">
        <v>63</v>
      </c>
      <c r="I201" s="2">
        <v>9</v>
      </c>
      <c r="J201" s="2">
        <v>0</v>
      </c>
      <c r="K201" s="2">
        <v>9</v>
      </c>
      <c r="L201" s="2">
        <v>0</v>
      </c>
      <c r="M201" s="2">
        <v>1091.8</v>
      </c>
    </row>
    <row r="202" spans="1:14" ht="12.75" hidden="1">
      <c r="A202" s="2">
        <v>2014</v>
      </c>
      <c r="B202" s="3" t="s">
        <v>5</v>
      </c>
      <c r="C202" s="3" t="s">
        <v>22</v>
      </c>
      <c r="D202" s="2"/>
      <c r="E202" s="3" t="s">
        <v>84</v>
      </c>
      <c r="F202" s="17">
        <f>SUM(F197:F201)</f>
        <v>127.11</v>
      </c>
      <c r="G202" s="2"/>
      <c r="H202" s="2"/>
      <c r="I202" s="2"/>
      <c r="J202" s="2"/>
      <c r="K202" s="2"/>
      <c r="L202" s="2"/>
      <c r="M202" s="15">
        <f aca="true" t="shared" si="10" ref="M202">SUM(M197:M201)</f>
        <v>4504.7</v>
      </c>
      <c r="N202" s="19">
        <f>F202/M202</f>
        <v>0.02821719537372078</v>
      </c>
    </row>
    <row r="203" spans="1:13" ht="12.75" hidden="1">
      <c r="A203" s="2">
        <v>2014</v>
      </c>
      <c r="B203" s="3" t="s">
        <v>6</v>
      </c>
      <c r="C203" s="3" t="s">
        <v>23</v>
      </c>
      <c r="D203" s="2">
        <v>153</v>
      </c>
      <c r="E203" s="3" t="s">
        <v>48</v>
      </c>
      <c r="F203" s="2">
        <v>0</v>
      </c>
      <c r="G203" s="2">
        <v>398.5</v>
      </c>
      <c r="H203" s="2">
        <v>9</v>
      </c>
      <c r="I203" s="2">
        <v>0</v>
      </c>
      <c r="J203" s="2">
        <v>0</v>
      </c>
      <c r="K203" s="2">
        <v>0</v>
      </c>
      <c r="L203" s="2">
        <v>0</v>
      </c>
      <c r="M203" s="2">
        <v>407.5</v>
      </c>
    </row>
    <row r="204" spans="1:14" ht="12.75" hidden="1">
      <c r="A204" s="2">
        <v>2014</v>
      </c>
      <c r="B204" s="3" t="s">
        <v>6</v>
      </c>
      <c r="C204" s="3" t="s">
        <v>23</v>
      </c>
      <c r="D204" s="2"/>
      <c r="E204" s="3" t="s">
        <v>84</v>
      </c>
      <c r="F204" s="17">
        <f>SUM(F203)</f>
        <v>0</v>
      </c>
      <c r="G204" s="2"/>
      <c r="H204" s="2"/>
      <c r="I204" s="2"/>
      <c r="J204" s="2"/>
      <c r="K204" s="2"/>
      <c r="L204" s="2"/>
      <c r="M204" s="15">
        <f aca="true" t="shared" si="11" ref="M204">SUM(M203)</f>
        <v>407.5</v>
      </c>
      <c r="N204" s="19">
        <f>F204/M204</f>
        <v>0</v>
      </c>
    </row>
    <row r="205" spans="1:13" ht="12.75" hidden="1">
      <c r="A205" s="2">
        <v>2014</v>
      </c>
      <c r="B205" s="3" t="s">
        <v>7</v>
      </c>
      <c r="C205" s="3" t="s">
        <v>24</v>
      </c>
      <c r="D205" s="2">
        <v>138</v>
      </c>
      <c r="E205" s="3" t="s">
        <v>49</v>
      </c>
      <c r="F205" s="2">
        <v>49.31</v>
      </c>
      <c r="G205" s="2">
        <v>1414.97</v>
      </c>
      <c r="H205" s="2">
        <v>147.92</v>
      </c>
      <c r="I205" s="2">
        <v>20.7</v>
      </c>
      <c r="J205" s="2">
        <v>0</v>
      </c>
      <c r="K205" s="2">
        <v>0</v>
      </c>
      <c r="L205" s="2">
        <v>0</v>
      </c>
      <c r="M205" s="2">
        <v>1632.9</v>
      </c>
    </row>
    <row r="206" spans="1:14" ht="12.75" hidden="1">
      <c r="A206" s="2">
        <v>2014</v>
      </c>
      <c r="B206" s="3" t="s">
        <v>7</v>
      </c>
      <c r="C206" s="3" t="s">
        <v>24</v>
      </c>
      <c r="D206" s="2"/>
      <c r="E206" s="3" t="s">
        <v>84</v>
      </c>
      <c r="F206" s="17">
        <f>SUM(F205)</f>
        <v>49.31</v>
      </c>
      <c r="G206" s="2"/>
      <c r="H206" s="2"/>
      <c r="I206" s="2"/>
      <c r="J206" s="2"/>
      <c r="K206" s="2"/>
      <c r="L206" s="2"/>
      <c r="M206" s="15">
        <f aca="true" t="shared" si="12" ref="M206">SUM(M205)</f>
        <v>1632.9</v>
      </c>
      <c r="N206" s="19">
        <f>F206/M206</f>
        <v>0.030197807581603283</v>
      </c>
    </row>
    <row r="207" spans="1:13" ht="12.75" hidden="1">
      <c r="A207" s="2">
        <v>2014</v>
      </c>
      <c r="B207" s="3" t="s">
        <v>8</v>
      </c>
      <c r="C207" s="3" t="s">
        <v>25</v>
      </c>
      <c r="D207" s="2">
        <v>143</v>
      </c>
      <c r="E207" s="3" t="s">
        <v>43</v>
      </c>
      <c r="F207" s="2">
        <v>25.9</v>
      </c>
      <c r="G207" s="2">
        <v>426.5</v>
      </c>
      <c r="H207" s="2">
        <v>41.5</v>
      </c>
      <c r="I207" s="2">
        <v>6</v>
      </c>
      <c r="J207" s="2">
        <v>0</v>
      </c>
      <c r="K207" s="2">
        <v>6</v>
      </c>
      <c r="L207" s="2">
        <v>3</v>
      </c>
      <c r="M207" s="2">
        <v>508.9</v>
      </c>
    </row>
    <row r="208" spans="1:13" ht="12.75" hidden="1">
      <c r="A208" s="2">
        <v>2014</v>
      </c>
      <c r="B208" s="3" t="s">
        <v>8</v>
      </c>
      <c r="C208" s="3" t="s">
        <v>25</v>
      </c>
      <c r="D208" s="2">
        <v>157</v>
      </c>
      <c r="E208" s="3" t="s">
        <v>50</v>
      </c>
      <c r="F208" s="2">
        <v>49.5</v>
      </c>
      <c r="G208" s="2">
        <v>293.25</v>
      </c>
      <c r="H208" s="2">
        <v>44.25</v>
      </c>
      <c r="I208" s="2">
        <v>4.5</v>
      </c>
      <c r="J208" s="2">
        <v>0</v>
      </c>
      <c r="K208" s="2">
        <v>4.5</v>
      </c>
      <c r="L208" s="2">
        <v>0</v>
      </c>
      <c r="M208" s="2">
        <v>396</v>
      </c>
    </row>
    <row r="209" spans="1:13" ht="12.75" hidden="1">
      <c r="A209" s="2">
        <v>2014</v>
      </c>
      <c r="B209" s="3" t="s">
        <v>8</v>
      </c>
      <c r="C209" s="3" t="s">
        <v>25</v>
      </c>
      <c r="D209" s="2">
        <v>159</v>
      </c>
      <c r="E209" s="3" t="s">
        <v>51</v>
      </c>
      <c r="F209" s="2">
        <v>117.2</v>
      </c>
      <c r="G209" s="2">
        <v>303.5</v>
      </c>
      <c r="H209" s="2">
        <v>58.5</v>
      </c>
      <c r="I209" s="2">
        <v>4.5</v>
      </c>
      <c r="J209" s="2">
        <v>0</v>
      </c>
      <c r="K209" s="2">
        <v>4.5</v>
      </c>
      <c r="L209" s="2">
        <v>0</v>
      </c>
      <c r="M209" s="2">
        <v>488.2</v>
      </c>
    </row>
    <row r="210" spans="1:13" ht="12.75" hidden="1">
      <c r="A210" s="2">
        <v>2014</v>
      </c>
      <c r="B210" s="3" t="s">
        <v>8</v>
      </c>
      <c r="C210" s="3" t="s">
        <v>25</v>
      </c>
      <c r="D210" s="2">
        <v>162</v>
      </c>
      <c r="E210" s="3" t="s">
        <v>45</v>
      </c>
      <c r="F210" s="2">
        <v>47</v>
      </c>
      <c r="G210" s="2">
        <v>329.1</v>
      </c>
      <c r="H210" s="2">
        <v>11</v>
      </c>
      <c r="I210" s="2">
        <v>6</v>
      </c>
      <c r="J210" s="2">
        <v>0</v>
      </c>
      <c r="K210" s="2">
        <v>6</v>
      </c>
      <c r="L210" s="2">
        <v>0</v>
      </c>
      <c r="M210" s="2">
        <v>399.1</v>
      </c>
    </row>
    <row r="211" spans="1:13" ht="12.75" hidden="1">
      <c r="A211" s="2">
        <v>2014</v>
      </c>
      <c r="B211" s="3" t="s">
        <v>8</v>
      </c>
      <c r="C211" s="3" t="s">
        <v>25</v>
      </c>
      <c r="D211" s="2">
        <v>166</v>
      </c>
      <c r="E211" s="3" t="s">
        <v>42</v>
      </c>
      <c r="F211" s="2">
        <v>15.5</v>
      </c>
      <c r="G211" s="2">
        <v>254.25</v>
      </c>
      <c r="H211" s="2">
        <v>13.5</v>
      </c>
      <c r="I211" s="2">
        <v>4.5</v>
      </c>
      <c r="J211" s="2">
        <v>0</v>
      </c>
      <c r="K211" s="2">
        <v>4.5</v>
      </c>
      <c r="L211" s="2">
        <v>0</v>
      </c>
      <c r="M211" s="2">
        <v>292.25</v>
      </c>
    </row>
    <row r="212" spans="1:13" ht="12.75" hidden="1">
      <c r="A212" s="2">
        <v>2014</v>
      </c>
      <c r="B212" s="3" t="s">
        <v>8</v>
      </c>
      <c r="C212" s="3" t="s">
        <v>25</v>
      </c>
      <c r="D212" s="2">
        <v>170</v>
      </c>
      <c r="E212" s="3" t="s">
        <v>47</v>
      </c>
      <c r="F212" s="2">
        <v>55.7</v>
      </c>
      <c r="G212" s="2">
        <v>604.6</v>
      </c>
      <c r="H212" s="2">
        <v>21</v>
      </c>
      <c r="I212" s="2">
        <v>6</v>
      </c>
      <c r="J212" s="2">
        <v>0</v>
      </c>
      <c r="K212" s="2">
        <v>6</v>
      </c>
      <c r="L212" s="2">
        <v>3</v>
      </c>
      <c r="M212" s="2">
        <v>696.3</v>
      </c>
    </row>
    <row r="213" spans="1:14" ht="12.75" hidden="1">
      <c r="A213" s="2">
        <v>2014</v>
      </c>
      <c r="B213" s="3" t="s">
        <v>8</v>
      </c>
      <c r="C213" s="3" t="s">
        <v>25</v>
      </c>
      <c r="D213" s="2"/>
      <c r="E213" s="3" t="s">
        <v>84</v>
      </c>
      <c r="F213" s="17">
        <f>SUM(F207:F212)</f>
        <v>310.8</v>
      </c>
      <c r="G213" s="2"/>
      <c r="H213" s="2"/>
      <c r="I213" s="2"/>
      <c r="J213" s="2"/>
      <c r="K213" s="2"/>
      <c r="L213" s="2"/>
      <c r="M213" s="15">
        <f>SUM(M207:M212)</f>
        <v>2780.75</v>
      </c>
      <c r="N213" s="19">
        <f>F213/M213</f>
        <v>0.1117684078036501</v>
      </c>
    </row>
    <row r="214" spans="1:13" ht="12.75" hidden="1">
      <c r="A214" s="2">
        <v>2014</v>
      </c>
      <c r="B214" s="3" t="s">
        <v>9</v>
      </c>
      <c r="C214" s="3" t="s">
        <v>26</v>
      </c>
      <c r="D214" s="2">
        <v>144</v>
      </c>
      <c r="E214" s="3" t="s">
        <v>52</v>
      </c>
      <c r="F214" s="2">
        <v>109.5</v>
      </c>
      <c r="G214" s="2">
        <v>1786.5</v>
      </c>
      <c r="H214" s="2">
        <v>36</v>
      </c>
      <c r="I214" s="2">
        <v>0</v>
      </c>
      <c r="J214" s="2">
        <v>0</v>
      </c>
      <c r="K214" s="2">
        <v>0</v>
      </c>
      <c r="L214" s="2">
        <v>0</v>
      </c>
      <c r="M214" s="2">
        <v>1932</v>
      </c>
    </row>
    <row r="215" spans="1:13" ht="12.75" hidden="1">
      <c r="A215" s="2">
        <v>2014</v>
      </c>
      <c r="B215" s="3" t="s">
        <v>9</v>
      </c>
      <c r="C215" s="3" t="s">
        <v>26</v>
      </c>
      <c r="D215" s="2">
        <v>145</v>
      </c>
      <c r="E215" s="3" t="s">
        <v>53</v>
      </c>
      <c r="F215" s="2">
        <v>35</v>
      </c>
      <c r="G215" s="2">
        <v>512</v>
      </c>
      <c r="H215" s="2">
        <v>18</v>
      </c>
      <c r="I215" s="2">
        <v>0</v>
      </c>
      <c r="J215" s="2">
        <v>0</v>
      </c>
      <c r="K215" s="2">
        <v>0</v>
      </c>
      <c r="L215" s="2">
        <v>0</v>
      </c>
      <c r="M215" s="2">
        <v>565</v>
      </c>
    </row>
    <row r="216" spans="1:14" ht="12.75" hidden="1">
      <c r="A216" s="2">
        <v>2014</v>
      </c>
      <c r="B216" s="3" t="s">
        <v>9</v>
      </c>
      <c r="C216" s="3" t="s">
        <v>26</v>
      </c>
      <c r="D216" s="2"/>
      <c r="E216" s="3" t="s">
        <v>84</v>
      </c>
      <c r="F216" s="17">
        <f>SUM(F214:F215)</f>
        <v>144.5</v>
      </c>
      <c r="G216" s="2"/>
      <c r="H216" s="2"/>
      <c r="I216" s="2"/>
      <c r="J216" s="2"/>
      <c r="K216" s="2"/>
      <c r="L216" s="2"/>
      <c r="M216" s="15">
        <f aca="true" t="shared" si="13" ref="M216">SUM(M214:M215)</f>
        <v>2497</v>
      </c>
      <c r="N216" s="19">
        <f>F216/M216</f>
        <v>0.0578694433319984</v>
      </c>
    </row>
    <row r="217" spans="1:13" ht="12.75" hidden="1">
      <c r="A217" s="2">
        <v>2014</v>
      </c>
      <c r="B217" s="3" t="s">
        <v>10</v>
      </c>
      <c r="C217" s="3" t="s">
        <v>27</v>
      </c>
      <c r="D217" s="2">
        <v>146</v>
      </c>
      <c r="E217" s="3" t="s">
        <v>54</v>
      </c>
      <c r="F217" s="2">
        <v>31.47</v>
      </c>
      <c r="G217" s="2">
        <v>450.93</v>
      </c>
      <c r="H217" s="2">
        <v>18</v>
      </c>
      <c r="I217" s="2">
        <v>9</v>
      </c>
      <c r="J217" s="2">
        <v>0</v>
      </c>
      <c r="K217" s="2">
        <v>9</v>
      </c>
      <c r="L217" s="2">
        <v>0</v>
      </c>
      <c r="M217" s="2">
        <v>519.4</v>
      </c>
    </row>
    <row r="218" spans="1:13" ht="12.75" hidden="1">
      <c r="A218" s="2">
        <v>2014</v>
      </c>
      <c r="B218" s="3" t="s">
        <v>10</v>
      </c>
      <c r="C218" s="3" t="s">
        <v>27</v>
      </c>
      <c r="D218" s="2">
        <v>158</v>
      </c>
      <c r="E218" s="3" t="s">
        <v>51</v>
      </c>
      <c r="F218" s="2">
        <v>34.32</v>
      </c>
      <c r="G218" s="2">
        <v>633.58</v>
      </c>
      <c r="H218" s="2">
        <v>157.65</v>
      </c>
      <c r="I218" s="2">
        <v>9</v>
      </c>
      <c r="J218" s="2">
        <v>0</v>
      </c>
      <c r="K218" s="2">
        <v>9</v>
      </c>
      <c r="L218" s="2">
        <v>0</v>
      </c>
      <c r="M218" s="2">
        <v>843.55</v>
      </c>
    </row>
    <row r="219" spans="1:14" ht="12.75" hidden="1">
      <c r="A219" s="2">
        <v>2014</v>
      </c>
      <c r="B219" s="3" t="s">
        <v>10</v>
      </c>
      <c r="C219" s="3" t="s">
        <v>27</v>
      </c>
      <c r="D219" s="2"/>
      <c r="E219" s="3" t="s">
        <v>84</v>
      </c>
      <c r="F219" s="17">
        <f>SUM(F217:F218)</f>
        <v>65.78999999999999</v>
      </c>
      <c r="G219" s="2"/>
      <c r="H219" s="2"/>
      <c r="I219" s="2"/>
      <c r="J219" s="2"/>
      <c r="K219" s="2"/>
      <c r="L219" s="2"/>
      <c r="M219" s="15">
        <f>SUM(M217:M218)</f>
        <v>1362.9499999999998</v>
      </c>
      <c r="N219" s="19">
        <f>F219/M219</f>
        <v>0.048270296049011334</v>
      </c>
    </row>
    <row r="220" spans="1:13" ht="12.75" hidden="1">
      <c r="A220" s="2">
        <v>2014</v>
      </c>
      <c r="B220" s="3" t="s">
        <v>11</v>
      </c>
      <c r="C220" s="3" t="s">
        <v>28</v>
      </c>
      <c r="D220" s="2">
        <v>139</v>
      </c>
      <c r="E220" s="3" t="s">
        <v>55</v>
      </c>
      <c r="F220" s="2">
        <v>45.65</v>
      </c>
      <c r="G220" s="2">
        <v>233.15</v>
      </c>
      <c r="H220" s="2">
        <v>52</v>
      </c>
      <c r="I220" s="2">
        <v>0</v>
      </c>
      <c r="J220" s="2">
        <v>0</v>
      </c>
      <c r="K220" s="2">
        <v>0</v>
      </c>
      <c r="L220" s="2">
        <v>0</v>
      </c>
      <c r="M220" s="2">
        <v>330.8</v>
      </c>
    </row>
    <row r="221" spans="1:13" ht="12.75" hidden="1">
      <c r="A221" s="2">
        <v>2014</v>
      </c>
      <c r="B221" s="3" t="s">
        <v>11</v>
      </c>
      <c r="C221" s="3" t="s">
        <v>28</v>
      </c>
      <c r="D221" s="2">
        <v>140</v>
      </c>
      <c r="E221" s="3" t="s">
        <v>56</v>
      </c>
      <c r="F221" s="2">
        <v>12.45</v>
      </c>
      <c r="G221" s="2">
        <v>225.6</v>
      </c>
      <c r="H221" s="2">
        <v>78</v>
      </c>
      <c r="I221" s="2">
        <v>24</v>
      </c>
      <c r="J221" s="2">
        <v>0</v>
      </c>
      <c r="K221" s="2">
        <v>24</v>
      </c>
      <c r="L221" s="2">
        <v>0</v>
      </c>
      <c r="M221" s="2">
        <v>364.05</v>
      </c>
    </row>
    <row r="222" spans="1:13" ht="12.75" hidden="1">
      <c r="A222" s="2">
        <v>2014</v>
      </c>
      <c r="B222" s="3" t="s">
        <v>11</v>
      </c>
      <c r="C222" s="3" t="s">
        <v>28</v>
      </c>
      <c r="D222" s="2">
        <v>141</v>
      </c>
      <c r="E222" s="3" t="s">
        <v>57</v>
      </c>
      <c r="F222" s="2">
        <v>24.35</v>
      </c>
      <c r="G222" s="2">
        <v>407.55</v>
      </c>
      <c r="H222" s="2">
        <v>28.5</v>
      </c>
      <c r="I222" s="2">
        <v>0</v>
      </c>
      <c r="J222" s="2">
        <v>0</v>
      </c>
      <c r="K222" s="2">
        <v>0</v>
      </c>
      <c r="L222" s="2">
        <v>0</v>
      </c>
      <c r="M222" s="2">
        <v>460.4</v>
      </c>
    </row>
    <row r="223" spans="1:13" ht="12.75" hidden="1">
      <c r="A223" s="2">
        <v>2014</v>
      </c>
      <c r="B223" s="3" t="s">
        <v>11</v>
      </c>
      <c r="C223" s="3" t="s">
        <v>28</v>
      </c>
      <c r="D223" s="2">
        <v>152</v>
      </c>
      <c r="E223" s="3" t="s">
        <v>58</v>
      </c>
      <c r="F223" s="2">
        <v>62.6</v>
      </c>
      <c r="G223" s="2">
        <v>308.65</v>
      </c>
      <c r="H223" s="2">
        <v>36.45</v>
      </c>
      <c r="I223" s="2">
        <v>0</v>
      </c>
      <c r="J223" s="2">
        <v>0</v>
      </c>
      <c r="K223" s="2">
        <v>4.5</v>
      </c>
      <c r="L223" s="2">
        <v>0</v>
      </c>
      <c r="M223" s="2">
        <v>412.2</v>
      </c>
    </row>
    <row r="224" spans="1:14" ht="12.75" hidden="1">
      <c r="A224" s="2">
        <v>2014</v>
      </c>
      <c r="B224" s="3" t="s">
        <v>11</v>
      </c>
      <c r="C224" s="3" t="s">
        <v>28</v>
      </c>
      <c r="D224" s="2"/>
      <c r="E224" s="3" t="s">
        <v>84</v>
      </c>
      <c r="F224" s="17">
        <f>SUM(F220:F223)</f>
        <v>145.04999999999998</v>
      </c>
      <c r="G224" s="2"/>
      <c r="H224" s="2"/>
      <c r="I224" s="2"/>
      <c r="J224" s="2"/>
      <c r="K224" s="2"/>
      <c r="L224" s="2"/>
      <c r="M224" s="15">
        <f>SUM(M220:M223)</f>
        <v>1567.45</v>
      </c>
      <c r="N224" s="19">
        <f>F224/M224</f>
        <v>0.09253883696449647</v>
      </c>
    </row>
    <row r="225" spans="1:13" ht="12.75" hidden="1">
      <c r="A225" s="2">
        <v>2014</v>
      </c>
      <c r="B225" s="3" t="s">
        <v>12</v>
      </c>
      <c r="C225" s="3" t="s">
        <v>29</v>
      </c>
      <c r="D225" s="2">
        <v>156</v>
      </c>
      <c r="E225" s="3" t="s">
        <v>50</v>
      </c>
      <c r="F225" s="2">
        <v>275</v>
      </c>
      <c r="G225" s="2">
        <v>1585.7</v>
      </c>
      <c r="H225" s="2">
        <v>238.5</v>
      </c>
      <c r="I225" s="2">
        <v>0</v>
      </c>
      <c r="J225" s="2">
        <v>0</v>
      </c>
      <c r="K225" s="2">
        <v>9.75</v>
      </c>
      <c r="L225" s="2">
        <v>10.05</v>
      </c>
      <c r="M225" s="2">
        <v>2119</v>
      </c>
    </row>
    <row r="226" spans="1:14" ht="12.75" hidden="1">
      <c r="A226" s="2">
        <v>2014</v>
      </c>
      <c r="B226" s="3" t="s">
        <v>12</v>
      </c>
      <c r="C226" s="3" t="s">
        <v>29</v>
      </c>
      <c r="D226" s="2"/>
      <c r="E226" s="20" t="s">
        <v>84</v>
      </c>
      <c r="F226" s="17">
        <f>SUM(F225)</f>
        <v>275</v>
      </c>
      <c r="G226" s="2"/>
      <c r="H226" s="2"/>
      <c r="I226" s="2"/>
      <c r="J226" s="2"/>
      <c r="K226" s="2"/>
      <c r="L226" s="2"/>
      <c r="M226" s="15">
        <f>SUM(M225)</f>
        <v>2119</v>
      </c>
      <c r="N226" s="19">
        <f>F226/M226</f>
        <v>0.12977819726285983</v>
      </c>
    </row>
    <row r="227" spans="1:13" ht="12.75" hidden="1">
      <c r="A227" s="2">
        <v>2014</v>
      </c>
      <c r="B227" s="3" t="s">
        <v>13</v>
      </c>
      <c r="C227" s="3" t="s">
        <v>30</v>
      </c>
      <c r="D227" s="2">
        <v>148</v>
      </c>
      <c r="E227" s="3" t="s">
        <v>59</v>
      </c>
      <c r="F227" s="2">
        <v>71.03</v>
      </c>
      <c r="G227" s="2">
        <v>814.13</v>
      </c>
      <c r="H227" s="2">
        <v>18</v>
      </c>
      <c r="I227" s="2">
        <v>20.7</v>
      </c>
      <c r="J227" s="2">
        <v>0</v>
      </c>
      <c r="K227" s="2">
        <v>26.7</v>
      </c>
      <c r="L227" s="2">
        <v>0</v>
      </c>
      <c r="M227" s="2">
        <v>950.56</v>
      </c>
    </row>
    <row r="228" spans="1:13" ht="12.75" hidden="1">
      <c r="A228" s="2">
        <v>2014</v>
      </c>
      <c r="B228" s="3" t="s">
        <v>13</v>
      </c>
      <c r="C228" s="3" t="s">
        <v>30</v>
      </c>
      <c r="D228" s="2">
        <v>149</v>
      </c>
      <c r="E228" s="3" t="s">
        <v>60</v>
      </c>
      <c r="F228" s="2">
        <v>19.5</v>
      </c>
      <c r="G228" s="2">
        <v>443.95</v>
      </c>
      <c r="H228" s="2">
        <v>19.5</v>
      </c>
      <c r="I228" s="2">
        <v>12</v>
      </c>
      <c r="J228" s="2">
        <v>0</v>
      </c>
      <c r="K228" s="2">
        <v>12</v>
      </c>
      <c r="L228" s="2">
        <v>0</v>
      </c>
      <c r="M228" s="2">
        <v>506.95</v>
      </c>
    </row>
    <row r="229" spans="1:13" ht="12.75" hidden="1">
      <c r="A229" s="2">
        <v>2014</v>
      </c>
      <c r="B229" s="3" t="s">
        <v>13</v>
      </c>
      <c r="C229" s="3" t="s">
        <v>30</v>
      </c>
      <c r="D229" s="2">
        <v>150</v>
      </c>
      <c r="E229" s="3" t="s">
        <v>61</v>
      </c>
      <c r="F229" s="2">
        <v>14.6</v>
      </c>
      <c r="G229" s="2">
        <v>449.4</v>
      </c>
      <c r="H229" s="2">
        <v>203.7</v>
      </c>
      <c r="I229" s="2">
        <v>12</v>
      </c>
      <c r="J229" s="2">
        <v>0</v>
      </c>
      <c r="K229" s="2">
        <v>12.9</v>
      </c>
      <c r="L229" s="2">
        <v>0</v>
      </c>
      <c r="M229" s="2">
        <v>692.6</v>
      </c>
    </row>
    <row r="230" spans="1:13" ht="12.75" hidden="1">
      <c r="A230" s="2">
        <v>2014</v>
      </c>
      <c r="B230" s="3" t="s">
        <v>13</v>
      </c>
      <c r="C230" s="3" t="s">
        <v>30</v>
      </c>
      <c r="D230" s="2">
        <v>151</v>
      </c>
      <c r="E230" s="3" t="s">
        <v>62</v>
      </c>
      <c r="F230" s="2">
        <v>20.3</v>
      </c>
      <c r="G230" s="2">
        <v>459.46</v>
      </c>
      <c r="H230" s="2">
        <v>18.5</v>
      </c>
      <c r="I230" s="2">
        <v>12</v>
      </c>
      <c r="J230" s="2">
        <v>0</v>
      </c>
      <c r="K230" s="2">
        <v>12</v>
      </c>
      <c r="L230" s="2">
        <v>0</v>
      </c>
      <c r="M230" s="2">
        <v>522.26</v>
      </c>
    </row>
    <row r="231" spans="1:13" ht="12.75" hidden="1">
      <c r="A231" s="2">
        <v>2014</v>
      </c>
      <c r="B231" s="3" t="s">
        <v>13</v>
      </c>
      <c r="C231" s="3" t="s">
        <v>30</v>
      </c>
      <c r="D231" s="2">
        <v>176</v>
      </c>
      <c r="E231" s="3" t="s">
        <v>66</v>
      </c>
      <c r="F231" s="2">
        <v>0</v>
      </c>
      <c r="G231" s="2">
        <v>98.06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98.06</v>
      </c>
    </row>
    <row r="232" spans="1:13" ht="12.75" hidden="1">
      <c r="A232" s="2">
        <v>2014</v>
      </c>
      <c r="B232" s="3" t="s">
        <v>13</v>
      </c>
      <c r="C232" s="3" t="s">
        <v>30</v>
      </c>
      <c r="D232" s="2">
        <v>177</v>
      </c>
      <c r="E232" s="3" t="s">
        <v>67</v>
      </c>
      <c r="F232" s="2">
        <v>0</v>
      </c>
      <c r="G232" s="2">
        <v>48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48</v>
      </c>
    </row>
    <row r="233" spans="1:14" ht="12.75" hidden="1">
      <c r="A233" s="2">
        <v>2014</v>
      </c>
      <c r="B233" s="3" t="s">
        <v>13</v>
      </c>
      <c r="C233" s="3" t="s">
        <v>30</v>
      </c>
      <c r="D233" s="2"/>
      <c r="E233" s="3" t="s">
        <v>84</v>
      </c>
      <c r="F233" s="17">
        <f>SUM(F227:F232)</f>
        <v>125.42999999999999</v>
      </c>
      <c r="G233" s="2"/>
      <c r="H233" s="2"/>
      <c r="I233" s="2"/>
      <c r="J233" s="2"/>
      <c r="K233" s="2"/>
      <c r="L233" s="2"/>
      <c r="M233" s="15">
        <f>SUM(M227:M232)</f>
        <v>2818.43</v>
      </c>
      <c r="N233" s="19">
        <f>F233/M233</f>
        <v>0.04450350017562969</v>
      </c>
    </row>
    <row r="234" spans="1:13" ht="12.75" hidden="1">
      <c r="A234" s="2">
        <v>2014</v>
      </c>
      <c r="B234" s="3" t="s">
        <v>14</v>
      </c>
      <c r="C234" s="3" t="s">
        <v>31</v>
      </c>
      <c r="D234" s="2">
        <v>167</v>
      </c>
      <c r="E234" s="3" t="s">
        <v>63</v>
      </c>
      <c r="F234" s="2">
        <v>18</v>
      </c>
      <c r="G234" s="2">
        <v>1010.45</v>
      </c>
      <c r="H234" s="2">
        <v>73.1</v>
      </c>
      <c r="I234" s="2">
        <v>4.5</v>
      </c>
      <c r="J234" s="2">
        <v>0</v>
      </c>
      <c r="K234" s="2">
        <v>4.5</v>
      </c>
      <c r="L234" s="2">
        <v>0</v>
      </c>
      <c r="M234" s="2">
        <v>1110.55</v>
      </c>
    </row>
    <row r="235" spans="1:14" ht="12.75" hidden="1">
      <c r="A235" s="2">
        <v>2014</v>
      </c>
      <c r="B235" s="3" t="s">
        <v>14</v>
      </c>
      <c r="C235" s="3" t="s">
        <v>31</v>
      </c>
      <c r="D235" s="2"/>
      <c r="E235" s="3" t="s">
        <v>84</v>
      </c>
      <c r="F235" s="17">
        <f>SUM(F234)</f>
        <v>18</v>
      </c>
      <c r="G235" s="2"/>
      <c r="H235" s="2"/>
      <c r="I235" s="2"/>
      <c r="J235" s="2"/>
      <c r="K235" s="2"/>
      <c r="L235" s="2"/>
      <c r="M235" s="15">
        <f>SUM(M234)</f>
        <v>1110.55</v>
      </c>
      <c r="N235" s="19">
        <f>F235/M235</f>
        <v>0.016208185133492415</v>
      </c>
    </row>
    <row r="236" spans="1:13" ht="12.75" hidden="1">
      <c r="A236" s="2">
        <v>2014</v>
      </c>
      <c r="B236" s="3" t="s">
        <v>16</v>
      </c>
      <c r="C236" s="3" t="s">
        <v>33</v>
      </c>
      <c r="D236" s="2">
        <v>999</v>
      </c>
      <c r="E236" s="3" t="s">
        <v>70</v>
      </c>
      <c r="F236" s="2">
        <v>0</v>
      </c>
      <c r="G236" s="2">
        <v>139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139</v>
      </c>
    </row>
    <row r="237" spans="1:13" ht="25.5">
      <c r="A237" s="2">
        <v>2015</v>
      </c>
      <c r="B237" s="3" t="s">
        <v>15</v>
      </c>
      <c r="C237" s="3" t="s">
        <v>32</v>
      </c>
      <c r="D237" s="2">
        <v>179</v>
      </c>
      <c r="E237" s="3" t="s">
        <v>68</v>
      </c>
      <c r="F237" s="2">
        <v>0</v>
      </c>
      <c r="G237" s="2">
        <v>136.3</v>
      </c>
      <c r="H237" s="2">
        <v>4.5</v>
      </c>
      <c r="I237" s="2">
        <v>0</v>
      </c>
      <c r="J237" s="2">
        <v>0</v>
      </c>
      <c r="K237" s="2">
        <v>0</v>
      </c>
      <c r="L237" s="2">
        <v>0</v>
      </c>
      <c r="M237" s="2">
        <v>140.8</v>
      </c>
    </row>
    <row r="238" spans="1:14" ht="12.75">
      <c r="A238" s="2">
        <v>2015</v>
      </c>
      <c r="B238" s="3" t="s">
        <v>15</v>
      </c>
      <c r="C238" s="3" t="s">
        <v>32</v>
      </c>
      <c r="D238" s="2"/>
      <c r="E238" s="20" t="s">
        <v>84</v>
      </c>
      <c r="F238" s="17">
        <f>SUM(F237)</f>
        <v>0</v>
      </c>
      <c r="G238" s="2"/>
      <c r="H238" s="2"/>
      <c r="I238" s="2"/>
      <c r="J238" s="2"/>
      <c r="K238" s="2"/>
      <c r="L238" s="2"/>
      <c r="M238" s="16">
        <f aca="true" t="shared" si="14" ref="M238">SUM(M237)</f>
        <v>140.8</v>
      </c>
      <c r="N238" s="19">
        <f>F238/M238</f>
        <v>0</v>
      </c>
    </row>
    <row r="239" spans="1:13" ht="12.75">
      <c r="A239" s="2">
        <v>2015</v>
      </c>
      <c r="B239" s="3" t="s">
        <v>2</v>
      </c>
      <c r="C239" s="3" t="s">
        <v>19</v>
      </c>
      <c r="D239" s="2">
        <v>147</v>
      </c>
      <c r="E239" s="3" t="s">
        <v>37</v>
      </c>
      <c r="F239" s="2">
        <v>0.02</v>
      </c>
      <c r="G239" s="2">
        <v>1012.882</v>
      </c>
      <c r="H239" s="2">
        <v>19</v>
      </c>
      <c r="I239" s="2">
        <v>0</v>
      </c>
      <c r="J239" s="2">
        <v>0</v>
      </c>
      <c r="K239" s="2">
        <v>0</v>
      </c>
      <c r="L239" s="2">
        <v>0</v>
      </c>
      <c r="M239" s="2">
        <v>1031.902</v>
      </c>
    </row>
    <row r="240" spans="1:13" ht="12.75">
      <c r="A240" s="2">
        <v>2015</v>
      </c>
      <c r="B240" s="3" t="s">
        <v>2</v>
      </c>
      <c r="C240" s="3" t="s">
        <v>19</v>
      </c>
      <c r="D240" s="2">
        <v>178</v>
      </c>
      <c r="E240" s="3" t="s">
        <v>69</v>
      </c>
      <c r="F240" s="2">
        <v>195.1</v>
      </c>
      <c r="G240" s="2">
        <v>2207.642</v>
      </c>
      <c r="H240" s="2">
        <v>21.75</v>
      </c>
      <c r="I240" s="2">
        <v>0</v>
      </c>
      <c r="J240" s="2">
        <v>0</v>
      </c>
      <c r="K240" s="2">
        <v>0</v>
      </c>
      <c r="L240" s="2">
        <v>0</v>
      </c>
      <c r="M240" s="2">
        <v>2424.492</v>
      </c>
    </row>
    <row r="241" spans="1:14" ht="12.75">
      <c r="A241" s="2">
        <v>2015</v>
      </c>
      <c r="B241" s="3" t="s">
        <v>2</v>
      </c>
      <c r="C241" s="3" t="s">
        <v>19</v>
      </c>
      <c r="D241" s="2"/>
      <c r="E241" s="3" t="s">
        <v>84</v>
      </c>
      <c r="F241" s="17">
        <f>SUM(F239:F240)</f>
        <v>195.12</v>
      </c>
      <c r="G241" s="2"/>
      <c r="H241" s="2"/>
      <c r="I241" s="2"/>
      <c r="J241" s="2"/>
      <c r="K241" s="2"/>
      <c r="L241" s="2"/>
      <c r="M241" s="16">
        <f aca="true" t="shared" si="15" ref="M241">SUM(M239:M240)</f>
        <v>3456.3940000000002</v>
      </c>
      <c r="N241" s="19">
        <f>F241/M241</f>
        <v>0.05645189755566061</v>
      </c>
    </row>
    <row r="242" spans="1:13" ht="12.75">
      <c r="A242" s="2">
        <v>2015</v>
      </c>
      <c r="B242" s="3" t="s">
        <v>3</v>
      </c>
      <c r="C242" s="3" t="s">
        <v>20</v>
      </c>
      <c r="D242" s="2">
        <v>168</v>
      </c>
      <c r="E242" s="3" t="s">
        <v>38</v>
      </c>
      <c r="F242" s="2">
        <v>38.3</v>
      </c>
      <c r="G242" s="2">
        <v>592.45</v>
      </c>
      <c r="H242" s="2">
        <v>6</v>
      </c>
      <c r="I242" s="2">
        <v>0</v>
      </c>
      <c r="J242" s="2">
        <v>0</v>
      </c>
      <c r="K242" s="2">
        <v>0</v>
      </c>
      <c r="L242" s="2">
        <v>0</v>
      </c>
      <c r="M242" s="2">
        <v>636.75</v>
      </c>
    </row>
    <row r="243" spans="1:13" ht="12.75">
      <c r="A243" s="2">
        <v>2015</v>
      </c>
      <c r="B243" s="3" t="s">
        <v>3</v>
      </c>
      <c r="C243" s="3" t="s">
        <v>20</v>
      </c>
      <c r="D243" s="2">
        <v>173</v>
      </c>
      <c r="E243" s="3" t="s">
        <v>39</v>
      </c>
      <c r="F243" s="2">
        <v>12.6</v>
      </c>
      <c r="G243" s="2">
        <v>550.83</v>
      </c>
      <c r="H243" s="2">
        <v>8.1</v>
      </c>
      <c r="I243" s="2">
        <v>0</v>
      </c>
      <c r="J243" s="2">
        <v>0</v>
      </c>
      <c r="K243" s="2">
        <v>0</v>
      </c>
      <c r="L243" s="2">
        <v>0</v>
      </c>
      <c r="M243" s="2">
        <v>571.53</v>
      </c>
    </row>
    <row r="244" spans="1:14" ht="12.75">
      <c r="A244" s="2">
        <v>2015</v>
      </c>
      <c r="B244" s="3" t="s">
        <v>3</v>
      </c>
      <c r="C244" s="3" t="s">
        <v>20</v>
      </c>
      <c r="D244" s="2"/>
      <c r="E244" s="3" t="s">
        <v>84</v>
      </c>
      <c r="F244" s="17">
        <f>SUM(F242:F243)</f>
        <v>50.9</v>
      </c>
      <c r="G244" s="2"/>
      <c r="H244" s="2"/>
      <c r="I244" s="2"/>
      <c r="J244" s="2"/>
      <c r="K244" s="2"/>
      <c r="L244" s="2"/>
      <c r="M244" s="16">
        <f aca="true" t="shared" si="16" ref="M244">SUM(M242:M243)</f>
        <v>1208.28</v>
      </c>
      <c r="N244" s="19">
        <f>F244/M244</f>
        <v>0.042125997285397426</v>
      </c>
    </row>
    <row r="245" spans="1:13" ht="12.75">
      <c r="A245" s="2">
        <v>2015</v>
      </c>
      <c r="B245" s="3" t="s">
        <v>4</v>
      </c>
      <c r="C245" s="3" t="s">
        <v>21</v>
      </c>
      <c r="D245" s="2">
        <v>154</v>
      </c>
      <c r="E245" s="3" t="s">
        <v>40</v>
      </c>
      <c r="F245" s="2">
        <v>192.55</v>
      </c>
      <c r="G245" s="2">
        <v>958.125</v>
      </c>
      <c r="H245" s="2">
        <v>192.7</v>
      </c>
      <c r="I245" s="2">
        <v>0</v>
      </c>
      <c r="J245" s="2">
        <v>0</v>
      </c>
      <c r="K245" s="2">
        <v>0</v>
      </c>
      <c r="L245" s="2">
        <v>0</v>
      </c>
      <c r="M245" s="2">
        <v>1343.375</v>
      </c>
    </row>
    <row r="246" spans="1:13" ht="12.75">
      <c r="A246" s="2">
        <v>2015</v>
      </c>
      <c r="B246" s="3" t="s">
        <v>4</v>
      </c>
      <c r="C246" s="3" t="s">
        <v>21</v>
      </c>
      <c r="D246" s="2">
        <v>155</v>
      </c>
      <c r="E246" s="3" t="s">
        <v>41</v>
      </c>
      <c r="F246" s="2">
        <v>100.15</v>
      </c>
      <c r="G246" s="2">
        <v>356.9</v>
      </c>
      <c r="H246" s="2">
        <v>15.6</v>
      </c>
      <c r="I246" s="2">
        <v>0</v>
      </c>
      <c r="J246" s="2">
        <v>0</v>
      </c>
      <c r="K246" s="2">
        <v>0</v>
      </c>
      <c r="L246" s="2">
        <v>0</v>
      </c>
      <c r="M246" s="2">
        <v>472.65</v>
      </c>
    </row>
    <row r="247" spans="1:13" ht="12.75">
      <c r="A247" s="2">
        <v>2015</v>
      </c>
      <c r="B247" s="3" t="s">
        <v>4</v>
      </c>
      <c r="C247" s="3" t="s">
        <v>21</v>
      </c>
      <c r="D247" s="2">
        <v>165</v>
      </c>
      <c r="E247" s="3" t="s">
        <v>42</v>
      </c>
      <c r="F247" s="2">
        <v>72.55</v>
      </c>
      <c r="G247" s="2">
        <v>389.965</v>
      </c>
      <c r="H247" s="2">
        <v>16.5</v>
      </c>
      <c r="I247" s="2">
        <v>0</v>
      </c>
      <c r="J247" s="2">
        <v>0</v>
      </c>
      <c r="K247" s="2">
        <v>0</v>
      </c>
      <c r="L247" s="2">
        <v>0</v>
      </c>
      <c r="M247" s="2">
        <v>479.015</v>
      </c>
    </row>
    <row r="248" spans="1:13" ht="12.75">
      <c r="A248" s="2">
        <v>2015</v>
      </c>
      <c r="B248" s="3" t="s">
        <v>4</v>
      </c>
      <c r="C248" s="3" t="s">
        <v>21</v>
      </c>
      <c r="D248" s="2">
        <v>174</v>
      </c>
      <c r="E248" s="3" t="s">
        <v>64</v>
      </c>
      <c r="F248" s="2">
        <v>20.8</v>
      </c>
      <c r="G248" s="2">
        <v>304.05</v>
      </c>
      <c r="H248" s="2">
        <v>16.5</v>
      </c>
      <c r="I248" s="2">
        <v>0</v>
      </c>
      <c r="J248" s="2">
        <v>0</v>
      </c>
      <c r="K248" s="2">
        <v>0</v>
      </c>
      <c r="L248" s="2">
        <v>0</v>
      </c>
      <c r="M248" s="2">
        <v>341.35</v>
      </c>
    </row>
    <row r="249" spans="1:13" ht="12.75">
      <c r="A249" s="2">
        <v>2015</v>
      </c>
      <c r="B249" s="3" t="s">
        <v>4</v>
      </c>
      <c r="C249" s="3" t="s">
        <v>21</v>
      </c>
      <c r="D249" s="2">
        <v>175</v>
      </c>
      <c r="E249" s="3" t="s">
        <v>65</v>
      </c>
      <c r="F249" s="2">
        <v>16</v>
      </c>
      <c r="G249" s="2">
        <v>283.8</v>
      </c>
      <c r="H249" s="2">
        <v>0.3</v>
      </c>
      <c r="I249" s="2">
        <v>0</v>
      </c>
      <c r="J249" s="2">
        <v>0</v>
      </c>
      <c r="K249" s="2">
        <v>0</v>
      </c>
      <c r="L249" s="2">
        <v>0</v>
      </c>
      <c r="M249" s="2">
        <v>300.1</v>
      </c>
    </row>
    <row r="250" spans="1:14" ht="12.75">
      <c r="A250" s="2">
        <v>2015</v>
      </c>
      <c r="B250" s="3" t="s">
        <v>4</v>
      </c>
      <c r="C250" s="3" t="s">
        <v>21</v>
      </c>
      <c r="D250" s="2"/>
      <c r="E250" s="3" t="s">
        <v>84</v>
      </c>
      <c r="F250" s="17">
        <f>SUM(F245:F249)</f>
        <v>402.05000000000007</v>
      </c>
      <c r="G250" s="2"/>
      <c r="H250" s="2"/>
      <c r="I250" s="2"/>
      <c r="J250" s="2"/>
      <c r="K250" s="2"/>
      <c r="L250" s="2"/>
      <c r="M250" s="16">
        <f>SUM(M245:M249)</f>
        <v>2936.49</v>
      </c>
      <c r="N250" s="19">
        <f>F250/M250</f>
        <v>0.13691516061692705</v>
      </c>
    </row>
    <row r="251" spans="1:13" ht="12.75">
      <c r="A251" s="2">
        <v>2015</v>
      </c>
      <c r="B251" s="3" t="s">
        <v>5</v>
      </c>
      <c r="C251" s="3" t="s">
        <v>22</v>
      </c>
      <c r="D251" s="2">
        <v>142</v>
      </c>
      <c r="E251" s="3" t="s">
        <v>43</v>
      </c>
      <c r="F251" s="2">
        <v>19.8</v>
      </c>
      <c r="G251" s="2">
        <v>687.85</v>
      </c>
      <c r="H251" s="2">
        <v>20.25</v>
      </c>
      <c r="I251" s="2">
        <v>11.25</v>
      </c>
      <c r="J251" s="2">
        <v>9</v>
      </c>
      <c r="K251" s="2">
        <v>9</v>
      </c>
      <c r="L251" s="2">
        <v>0</v>
      </c>
      <c r="M251" s="2">
        <v>757.15</v>
      </c>
    </row>
    <row r="252" spans="1:13" ht="12.75">
      <c r="A252" s="2">
        <v>2015</v>
      </c>
      <c r="B252" s="3" t="s">
        <v>5</v>
      </c>
      <c r="C252" s="3" t="s">
        <v>22</v>
      </c>
      <c r="D252" s="2">
        <v>160</v>
      </c>
      <c r="E252" s="3" t="s">
        <v>44</v>
      </c>
      <c r="F252" s="2">
        <v>9</v>
      </c>
      <c r="G252" s="2">
        <v>438.25</v>
      </c>
      <c r="H252" s="2">
        <v>174.3</v>
      </c>
      <c r="I252" s="2">
        <v>10.5</v>
      </c>
      <c r="J252" s="2">
        <v>0</v>
      </c>
      <c r="K252" s="2">
        <v>4.7</v>
      </c>
      <c r="L252" s="2">
        <v>0</v>
      </c>
      <c r="M252" s="2">
        <v>636.75</v>
      </c>
    </row>
    <row r="253" spans="1:13" ht="12.75">
      <c r="A253" s="2">
        <v>2015</v>
      </c>
      <c r="B253" s="3" t="s">
        <v>5</v>
      </c>
      <c r="C253" s="3" t="s">
        <v>22</v>
      </c>
      <c r="D253" s="2">
        <v>161</v>
      </c>
      <c r="E253" s="3" t="s">
        <v>45</v>
      </c>
      <c r="F253" s="2">
        <v>9</v>
      </c>
      <c r="G253" s="2">
        <v>412.3</v>
      </c>
      <c r="H253" s="2">
        <v>18</v>
      </c>
      <c r="I253" s="2">
        <v>9</v>
      </c>
      <c r="J253" s="2">
        <v>0</v>
      </c>
      <c r="K253" s="2">
        <v>6.95</v>
      </c>
      <c r="L253" s="2">
        <v>0</v>
      </c>
      <c r="M253" s="2">
        <v>455.25</v>
      </c>
    </row>
    <row r="254" spans="1:13" ht="12.75">
      <c r="A254" s="2">
        <v>2015</v>
      </c>
      <c r="B254" s="3" t="s">
        <v>5</v>
      </c>
      <c r="C254" s="3" t="s">
        <v>22</v>
      </c>
      <c r="D254" s="2">
        <v>163</v>
      </c>
      <c r="E254" s="3" t="s">
        <v>46</v>
      </c>
      <c r="F254" s="2">
        <v>30.75</v>
      </c>
      <c r="G254" s="2">
        <v>668.68</v>
      </c>
      <c r="H254" s="2">
        <v>208.5</v>
      </c>
      <c r="I254" s="2">
        <v>12</v>
      </c>
      <c r="J254" s="2">
        <v>0</v>
      </c>
      <c r="K254" s="2">
        <v>6.2</v>
      </c>
      <c r="L254" s="2">
        <v>0</v>
      </c>
      <c r="M254" s="2">
        <v>926.13</v>
      </c>
    </row>
    <row r="255" spans="1:13" ht="12.75">
      <c r="A255" s="2">
        <v>2015</v>
      </c>
      <c r="B255" s="3" t="s">
        <v>5</v>
      </c>
      <c r="C255" s="3" t="s">
        <v>22</v>
      </c>
      <c r="D255" s="2">
        <v>169</v>
      </c>
      <c r="E255" s="3" t="s">
        <v>47</v>
      </c>
      <c r="F255" s="2">
        <v>29.75</v>
      </c>
      <c r="G255" s="2">
        <v>674.7</v>
      </c>
      <c r="H255" s="2">
        <v>18</v>
      </c>
      <c r="I255" s="2">
        <v>9</v>
      </c>
      <c r="J255" s="2">
        <v>0</v>
      </c>
      <c r="K255" s="2">
        <v>9</v>
      </c>
      <c r="L255" s="2">
        <v>0</v>
      </c>
      <c r="M255" s="2">
        <v>740.45</v>
      </c>
    </row>
    <row r="256" spans="1:14" ht="12.75">
      <c r="A256" s="2">
        <v>2015</v>
      </c>
      <c r="B256" s="3" t="s">
        <v>5</v>
      </c>
      <c r="C256" s="3" t="s">
        <v>22</v>
      </c>
      <c r="D256" s="2"/>
      <c r="E256" s="3" t="s">
        <v>84</v>
      </c>
      <c r="F256" s="17">
        <f>SUM(F251:F255)</f>
        <v>98.3</v>
      </c>
      <c r="G256" s="2"/>
      <c r="H256" s="2"/>
      <c r="I256" s="2"/>
      <c r="J256" s="2"/>
      <c r="K256" s="2"/>
      <c r="L256" s="2"/>
      <c r="M256" s="16">
        <f>SUM(M251:M255)</f>
        <v>3515.7300000000005</v>
      </c>
      <c r="N256" s="19">
        <f>F256/M256</f>
        <v>0.0279600538152816</v>
      </c>
    </row>
    <row r="257" spans="1:13" ht="12.75">
      <c r="A257" s="2">
        <v>2015</v>
      </c>
      <c r="B257" s="3" t="s">
        <v>6</v>
      </c>
      <c r="C257" s="3" t="s">
        <v>23</v>
      </c>
      <c r="D257" s="2">
        <v>153</v>
      </c>
      <c r="E257" s="3" t="s">
        <v>48</v>
      </c>
      <c r="F257" s="2">
        <v>0</v>
      </c>
      <c r="G257" s="2">
        <v>285</v>
      </c>
      <c r="H257" s="2">
        <v>9</v>
      </c>
      <c r="I257" s="2">
        <v>0</v>
      </c>
      <c r="J257" s="2">
        <v>0</v>
      </c>
      <c r="K257" s="2">
        <v>0</v>
      </c>
      <c r="L257" s="2">
        <v>0</v>
      </c>
      <c r="M257" s="2">
        <v>294</v>
      </c>
    </row>
    <row r="258" spans="1:14" ht="12.75">
      <c r="A258" s="2">
        <v>2015</v>
      </c>
      <c r="B258" s="3" t="s">
        <v>6</v>
      </c>
      <c r="C258" s="3" t="s">
        <v>23</v>
      </c>
      <c r="D258" s="2"/>
      <c r="E258" s="3" t="s">
        <v>84</v>
      </c>
      <c r="F258" s="17">
        <f>SUM(F257)</f>
        <v>0</v>
      </c>
      <c r="G258" s="2"/>
      <c r="H258" s="2"/>
      <c r="I258" s="2"/>
      <c r="J258" s="2"/>
      <c r="K258" s="2"/>
      <c r="L258" s="2"/>
      <c r="M258" s="16">
        <f>SUM(M257)</f>
        <v>294</v>
      </c>
      <c r="N258" s="19">
        <f>F258/M258</f>
        <v>0</v>
      </c>
    </row>
    <row r="259" spans="1:13" ht="12.75">
      <c r="A259" s="2">
        <v>2015</v>
      </c>
      <c r="B259" s="3" t="s">
        <v>7</v>
      </c>
      <c r="C259" s="3" t="s">
        <v>24</v>
      </c>
      <c r="D259" s="2">
        <v>138</v>
      </c>
      <c r="E259" s="3" t="s">
        <v>49</v>
      </c>
      <c r="F259" s="2">
        <v>36.55</v>
      </c>
      <c r="G259" s="2">
        <v>675.027</v>
      </c>
      <c r="H259" s="2">
        <v>216</v>
      </c>
      <c r="I259" s="2">
        <v>0</v>
      </c>
      <c r="J259" s="2">
        <v>0</v>
      </c>
      <c r="K259" s="2">
        <v>0</v>
      </c>
      <c r="L259" s="2">
        <v>0</v>
      </c>
      <c r="M259" s="2">
        <v>927.577</v>
      </c>
    </row>
    <row r="260" spans="1:14" ht="12.75">
      <c r="A260" s="2">
        <v>2015</v>
      </c>
      <c r="B260" s="3" t="s">
        <v>7</v>
      </c>
      <c r="C260" s="3" t="s">
        <v>24</v>
      </c>
      <c r="D260" s="2"/>
      <c r="E260" s="3" t="s">
        <v>84</v>
      </c>
      <c r="F260" s="17">
        <f>SUM(F259)</f>
        <v>36.55</v>
      </c>
      <c r="G260" s="2"/>
      <c r="H260" s="2"/>
      <c r="I260" s="2"/>
      <c r="J260" s="2"/>
      <c r="K260" s="2"/>
      <c r="L260" s="2"/>
      <c r="M260" s="16">
        <f>SUM(M259)</f>
        <v>927.577</v>
      </c>
      <c r="N260" s="19">
        <f>F260/M260</f>
        <v>0.03940373683262952</v>
      </c>
    </row>
    <row r="261" spans="1:13" ht="12.75">
      <c r="A261" s="2">
        <v>2015</v>
      </c>
      <c r="B261" s="3" t="s">
        <v>8</v>
      </c>
      <c r="C261" s="3" t="s">
        <v>25</v>
      </c>
      <c r="D261" s="2">
        <v>143</v>
      </c>
      <c r="E261" s="3" t="s">
        <v>43</v>
      </c>
      <c r="F261" s="2">
        <v>18</v>
      </c>
      <c r="G261" s="2">
        <v>296</v>
      </c>
      <c r="H261" s="2">
        <v>26.5</v>
      </c>
      <c r="I261" s="2">
        <v>0.2</v>
      </c>
      <c r="J261" s="2">
        <v>0</v>
      </c>
      <c r="K261" s="2">
        <v>6</v>
      </c>
      <c r="L261" s="2">
        <v>0</v>
      </c>
      <c r="M261" s="2">
        <v>346.7</v>
      </c>
    </row>
    <row r="262" spans="1:13" ht="12.75">
      <c r="A262" s="2">
        <v>2015</v>
      </c>
      <c r="B262" s="3" t="s">
        <v>8</v>
      </c>
      <c r="C262" s="3" t="s">
        <v>25</v>
      </c>
      <c r="D262" s="2">
        <v>157</v>
      </c>
      <c r="E262" s="3" t="s">
        <v>50</v>
      </c>
      <c r="F262" s="2">
        <v>48</v>
      </c>
      <c r="G262" s="2">
        <v>278.25</v>
      </c>
      <c r="H262" s="2">
        <v>45.75</v>
      </c>
      <c r="I262" s="2">
        <v>0.2</v>
      </c>
      <c r="J262" s="2">
        <v>0</v>
      </c>
      <c r="K262" s="2">
        <v>4.5</v>
      </c>
      <c r="L262" s="2">
        <v>0</v>
      </c>
      <c r="M262" s="2">
        <v>376.7</v>
      </c>
    </row>
    <row r="263" spans="1:13" ht="12.75">
      <c r="A263" s="2">
        <v>2015</v>
      </c>
      <c r="B263" s="3" t="s">
        <v>8</v>
      </c>
      <c r="C263" s="3" t="s">
        <v>25</v>
      </c>
      <c r="D263" s="2">
        <v>159</v>
      </c>
      <c r="E263" s="3" t="s">
        <v>51</v>
      </c>
      <c r="F263" s="2">
        <v>120.2</v>
      </c>
      <c r="G263" s="2">
        <v>240</v>
      </c>
      <c r="H263" s="2">
        <v>42.5</v>
      </c>
      <c r="I263" s="2">
        <v>0.2</v>
      </c>
      <c r="J263" s="2">
        <v>0</v>
      </c>
      <c r="K263" s="2">
        <v>4.5</v>
      </c>
      <c r="L263" s="2">
        <v>0</v>
      </c>
      <c r="M263" s="2">
        <v>407.4</v>
      </c>
    </row>
    <row r="264" spans="1:13" ht="12.75">
      <c r="A264" s="2">
        <v>2015</v>
      </c>
      <c r="B264" s="3" t="s">
        <v>8</v>
      </c>
      <c r="C264" s="3" t="s">
        <v>25</v>
      </c>
      <c r="D264" s="2">
        <v>162</v>
      </c>
      <c r="E264" s="3" t="s">
        <v>45</v>
      </c>
      <c r="F264" s="2">
        <v>37</v>
      </c>
      <c r="G264" s="2">
        <v>263.85</v>
      </c>
      <c r="H264" s="2">
        <v>13</v>
      </c>
      <c r="I264" s="2">
        <v>6</v>
      </c>
      <c r="J264" s="2">
        <v>0</v>
      </c>
      <c r="K264" s="2">
        <v>6</v>
      </c>
      <c r="L264" s="2">
        <v>0</v>
      </c>
      <c r="M264" s="2">
        <v>325.85</v>
      </c>
    </row>
    <row r="265" spans="1:13" ht="12.75">
      <c r="A265" s="2">
        <v>2015</v>
      </c>
      <c r="B265" s="3" t="s">
        <v>8</v>
      </c>
      <c r="C265" s="3" t="s">
        <v>25</v>
      </c>
      <c r="D265" s="2">
        <v>166</v>
      </c>
      <c r="E265" s="3" t="s">
        <v>42</v>
      </c>
      <c r="F265" s="2">
        <v>9</v>
      </c>
      <c r="G265" s="2">
        <v>239.15</v>
      </c>
      <c r="H265" s="2">
        <v>9</v>
      </c>
      <c r="I265" s="2">
        <v>0.2</v>
      </c>
      <c r="J265" s="2">
        <v>0</v>
      </c>
      <c r="K265" s="2">
        <v>4.5</v>
      </c>
      <c r="L265" s="2">
        <v>0</v>
      </c>
      <c r="M265" s="2">
        <v>261.85</v>
      </c>
    </row>
    <row r="266" spans="1:13" ht="12.75">
      <c r="A266" s="2">
        <v>2015</v>
      </c>
      <c r="B266" s="3" t="s">
        <v>8</v>
      </c>
      <c r="C266" s="3" t="s">
        <v>25</v>
      </c>
      <c r="D266" s="2">
        <v>170</v>
      </c>
      <c r="E266" s="3" t="s">
        <v>47</v>
      </c>
      <c r="F266" s="2">
        <v>31.5</v>
      </c>
      <c r="G266" s="2">
        <v>402.75</v>
      </c>
      <c r="H266" s="2">
        <v>18</v>
      </c>
      <c r="I266" s="2">
        <v>0.2</v>
      </c>
      <c r="J266" s="2">
        <v>0</v>
      </c>
      <c r="K266" s="2">
        <v>6</v>
      </c>
      <c r="L266" s="2">
        <v>0</v>
      </c>
      <c r="M266" s="2">
        <v>458.45</v>
      </c>
    </row>
    <row r="267" spans="1:14" ht="12.75">
      <c r="A267" s="2">
        <v>2015</v>
      </c>
      <c r="B267" s="3" t="s">
        <v>8</v>
      </c>
      <c r="C267" s="3" t="s">
        <v>25</v>
      </c>
      <c r="D267" s="2"/>
      <c r="E267" s="3" t="s">
        <v>84</v>
      </c>
      <c r="F267" s="17">
        <f>SUM(F261:F266)</f>
        <v>263.7</v>
      </c>
      <c r="G267" s="2"/>
      <c r="H267" s="2"/>
      <c r="I267" s="2"/>
      <c r="J267" s="2"/>
      <c r="K267" s="2"/>
      <c r="L267" s="2"/>
      <c r="M267" s="16">
        <f>SUM(M261:M266)</f>
        <v>2176.95</v>
      </c>
      <c r="N267" s="19">
        <f>F267/M267</f>
        <v>0.12113277750981878</v>
      </c>
    </row>
    <row r="268" spans="1:13" ht="12.75">
      <c r="A268" s="2">
        <v>2015</v>
      </c>
      <c r="B268" s="3" t="s">
        <v>9</v>
      </c>
      <c r="C268" s="3" t="s">
        <v>26</v>
      </c>
      <c r="D268" s="2">
        <v>144</v>
      </c>
      <c r="E268" s="3" t="s">
        <v>52</v>
      </c>
      <c r="F268" s="2">
        <v>158.66</v>
      </c>
      <c r="G268" s="2">
        <v>1582.85</v>
      </c>
      <c r="H268" s="2">
        <v>21</v>
      </c>
      <c r="I268" s="2">
        <v>0</v>
      </c>
      <c r="J268" s="2">
        <v>0</v>
      </c>
      <c r="K268" s="2">
        <v>0</v>
      </c>
      <c r="L268" s="2">
        <v>0</v>
      </c>
      <c r="M268" s="2">
        <v>1762.51</v>
      </c>
    </row>
    <row r="269" spans="1:13" ht="12.75">
      <c r="A269" s="2">
        <v>2015</v>
      </c>
      <c r="B269" s="3" t="s">
        <v>9</v>
      </c>
      <c r="C269" s="3" t="s">
        <v>26</v>
      </c>
      <c r="D269" s="2">
        <v>145</v>
      </c>
      <c r="E269" s="3" t="s">
        <v>53</v>
      </c>
      <c r="F269" s="2">
        <v>20</v>
      </c>
      <c r="G269" s="2">
        <v>439</v>
      </c>
      <c r="H269" s="2">
        <v>17.4</v>
      </c>
      <c r="I269" s="2">
        <v>0</v>
      </c>
      <c r="J269" s="2">
        <v>0</v>
      </c>
      <c r="K269" s="2">
        <v>0</v>
      </c>
      <c r="L269" s="2">
        <v>0</v>
      </c>
      <c r="M269" s="2">
        <v>476.4</v>
      </c>
    </row>
    <row r="270" spans="1:14" ht="12.75">
      <c r="A270" s="2">
        <v>2015</v>
      </c>
      <c r="B270" s="3" t="s">
        <v>9</v>
      </c>
      <c r="C270" s="3" t="s">
        <v>26</v>
      </c>
      <c r="D270" s="2"/>
      <c r="E270" s="3" t="s">
        <v>84</v>
      </c>
      <c r="F270" s="17">
        <f>SUM(F268:F269)</f>
        <v>178.66</v>
      </c>
      <c r="G270" s="2"/>
      <c r="H270" s="2"/>
      <c r="I270" s="2"/>
      <c r="J270" s="2"/>
      <c r="K270" s="2"/>
      <c r="L270" s="2"/>
      <c r="M270" s="16">
        <f>SUM(M268:M269)</f>
        <v>2238.91</v>
      </c>
      <c r="N270" s="19">
        <f>F270/M270</f>
        <v>0.07979775873081098</v>
      </c>
    </row>
    <row r="271" spans="1:13" ht="12.75">
      <c r="A271" s="2">
        <v>2015</v>
      </c>
      <c r="B271" s="3" t="s">
        <v>10</v>
      </c>
      <c r="C271" s="3" t="s">
        <v>27</v>
      </c>
      <c r="D271" s="2">
        <v>146</v>
      </c>
      <c r="E271" s="3" t="s">
        <v>54</v>
      </c>
      <c r="F271" s="2">
        <v>7.6</v>
      </c>
      <c r="G271" s="2">
        <v>363.5</v>
      </c>
      <c r="H271" s="2">
        <v>11.3</v>
      </c>
      <c r="I271" s="2">
        <v>0</v>
      </c>
      <c r="J271" s="2">
        <v>0</v>
      </c>
      <c r="K271" s="2">
        <v>0</v>
      </c>
      <c r="L271" s="2">
        <v>0</v>
      </c>
      <c r="M271" s="2">
        <v>382.4</v>
      </c>
    </row>
    <row r="272" spans="1:13" ht="12.75">
      <c r="A272" s="2">
        <v>2015</v>
      </c>
      <c r="B272" s="3" t="s">
        <v>10</v>
      </c>
      <c r="C272" s="3" t="s">
        <v>27</v>
      </c>
      <c r="D272" s="2">
        <v>158</v>
      </c>
      <c r="E272" s="3" t="s">
        <v>51</v>
      </c>
      <c r="F272" s="2">
        <v>31.2</v>
      </c>
      <c r="G272" s="2">
        <v>464.2</v>
      </c>
      <c r="H272" s="2">
        <v>167.3</v>
      </c>
      <c r="I272" s="2">
        <v>0</v>
      </c>
      <c r="J272" s="2">
        <v>0</v>
      </c>
      <c r="K272" s="2">
        <v>0</v>
      </c>
      <c r="L272" s="2">
        <v>0</v>
      </c>
      <c r="M272" s="2">
        <v>662.7</v>
      </c>
    </row>
    <row r="273" spans="1:14" ht="12.75">
      <c r="A273" s="2">
        <v>2015</v>
      </c>
      <c r="B273" s="3" t="s">
        <v>10</v>
      </c>
      <c r="C273" s="3" t="s">
        <v>27</v>
      </c>
      <c r="D273" s="2"/>
      <c r="E273" s="3" t="s">
        <v>84</v>
      </c>
      <c r="F273" s="17">
        <f>SUM(F271:F272)</f>
        <v>38.8</v>
      </c>
      <c r="G273" s="2"/>
      <c r="H273" s="2"/>
      <c r="I273" s="2"/>
      <c r="J273" s="2"/>
      <c r="K273" s="2"/>
      <c r="L273" s="2"/>
      <c r="M273" s="16">
        <f>SUM(M271:M272)</f>
        <v>1045.1</v>
      </c>
      <c r="N273" s="19">
        <f>F273/M273</f>
        <v>0.03712563391063056</v>
      </c>
    </row>
    <row r="274" spans="1:13" ht="25.5">
      <c r="A274" s="2">
        <v>2015</v>
      </c>
      <c r="B274" s="3" t="s">
        <v>17</v>
      </c>
      <c r="C274" s="3" t="s">
        <v>34</v>
      </c>
      <c r="D274" s="2">
        <v>182</v>
      </c>
      <c r="E274" s="3" t="s">
        <v>71</v>
      </c>
      <c r="F274" s="2">
        <v>0</v>
      </c>
      <c r="G274" s="2">
        <v>73.8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73.8</v>
      </c>
    </row>
    <row r="275" spans="1:14" ht="12.75">
      <c r="A275" s="2">
        <v>2015</v>
      </c>
      <c r="B275" s="3" t="s">
        <v>17</v>
      </c>
      <c r="C275" s="3" t="s">
        <v>34</v>
      </c>
      <c r="D275" s="2"/>
      <c r="E275" s="3" t="s">
        <v>84</v>
      </c>
      <c r="F275" s="17">
        <f>SUM(F274)</f>
        <v>0</v>
      </c>
      <c r="G275" s="2"/>
      <c r="H275" s="2"/>
      <c r="I275" s="2"/>
      <c r="J275" s="2"/>
      <c r="K275" s="2"/>
      <c r="L275" s="2"/>
      <c r="M275" s="16">
        <f>SUM(M274)</f>
        <v>73.8</v>
      </c>
      <c r="N275" s="19">
        <f>F275/M275</f>
        <v>0</v>
      </c>
    </row>
    <row r="276" spans="1:13" ht="12.75">
      <c r="A276" s="2">
        <v>2015</v>
      </c>
      <c r="B276" s="3" t="s">
        <v>11</v>
      </c>
      <c r="C276" s="3" t="s">
        <v>28</v>
      </c>
      <c r="D276" s="2">
        <v>139</v>
      </c>
      <c r="E276" s="3" t="s">
        <v>55</v>
      </c>
      <c r="F276" s="2">
        <v>45.7</v>
      </c>
      <c r="G276" s="2">
        <v>219.25</v>
      </c>
      <c r="H276" s="2">
        <v>52.75</v>
      </c>
      <c r="I276" s="2">
        <v>0</v>
      </c>
      <c r="J276" s="2">
        <v>0</v>
      </c>
      <c r="K276" s="2">
        <v>0</v>
      </c>
      <c r="L276" s="2">
        <v>0</v>
      </c>
      <c r="M276" s="2">
        <v>317.7</v>
      </c>
    </row>
    <row r="277" spans="1:13" ht="12.75">
      <c r="A277" s="2">
        <v>2015</v>
      </c>
      <c r="B277" s="3" t="s">
        <v>11</v>
      </c>
      <c r="C277" s="3" t="s">
        <v>28</v>
      </c>
      <c r="D277" s="2">
        <v>140</v>
      </c>
      <c r="E277" s="3" t="s">
        <v>56</v>
      </c>
      <c r="F277" s="2">
        <v>24.25</v>
      </c>
      <c r="G277" s="2">
        <v>209</v>
      </c>
      <c r="H277" s="2">
        <v>51.05</v>
      </c>
      <c r="I277" s="2">
        <v>18</v>
      </c>
      <c r="J277" s="2">
        <v>0</v>
      </c>
      <c r="K277" s="2">
        <v>18</v>
      </c>
      <c r="L277" s="2">
        <v>0</v>
      </c>
      <c r="M277" s="2">
        <v>320.3</v>
      </c>
    </row>
    <row r="278" spans="1:13" ht="12.75">
      <c r="A278" s="2">
        <v>2015</v>
      </c>
      <c r="B278" s="3" t="s">
        <v>11</v>
      </c>
      <c r="C278" s="3" t="s">
        <v>28</v>
      </c>
      <c r="D278" s="2">
        <v>141</v>
      </c>
      <c r="E278" s="3" t="s">
        <v>57</v>
      </c>
      <c r="F278" s="2">
        <v>70.5</v>
      </c>
      <c r="G278" s="2">
        <v>262.15</v>
      </c>
      <c r="H278" s="2">
        <v>27</v>
      </c>
      <c r="I278" s="2">
        <v>0</v>
      </c>
      <c r="J278" s="2">
        <v>0</v>
      </c>
      <c r="K278" s="2">
        <v>0</v>
      </c>
      <c r="L278" s="2">
        <v>0</v>
      </c>
      <c r="M278" s="2">
        <v>359.65</v>
      </c>
    </row>
    <row r="279" spans="1:13" ht="12.75">
      <c r="A279" s="2">
        <v>2015</v>
      </c>
      <c r="B279" s="3" t="s">
        <v>11</v>
      </c>
      <c r="C279" s="3" t="s">
        <v>28</v>
      </c>
      <c r="D279" s="2">
        <v>152</v>
      </c>
      <c r="E279" s="3" t="s">
        <v>58</v>
      </c>
      <c r="F279" s="2">
        <v>77.4</v>
      </c>
      <c r="G279" s="2">
        <v>270.6</v>
      </c>
      <c r="H279" s="2">
        <v>26.5</v>
      </c>
      <c r="I279" s="2">
        <v>0</v>
      </c>
      <c r="J279" s="2">
        <v>0</v>
      </c>
      <c r="K279" s="2">
        <v>4.5</v>
      </c>
      <c r="L279" s="2">
        <v>0</v>
      </c>
      <c r="M279" s="2">
        <v>379</v>
      </c>
    </row>
    <row r="280" spans="1:14" ht="12.75">
      <c r="A280" s="2">
        <v>2015</v>
      </c>
      <c r="B280" s="3" t="s">
        <v>11</v>
      </c>
      <c r="C280" s="3" t="s">
        <v>28</v>
      </c>
      <c r="D280" s="2"/>
      <c r="E280" s="3" t="s">
        <v>84</v>
      </c>
      <c r="F280" s="17">
        <f>SUM(F276:F279)</f>
        <v>217.85</v>
      </c>
      <c r="G280" s="2"/>
      <c r="H280" s="2"/>
      <c r="I280" s="2"/>
      <c r="J280" s="2"/>
      <c r="K280" s="2"/>
      <c r="L280" s="2"/>
      <c r="M280" s="16">
        <f>SUM(M276:M279)</f>
        <v>1376.65</v>
      </c>
      <c r="N280" s="19">
        <f>F280/M280</f>
        <v>0.15824646787491373</v>
      </c>
    </row>
    <row r="281" spans="1:13" ht="12.75">
      <c r="A281" s="2">
        <v>2015</v>
      </c>
      <c r="B281" s="3" t="s">
        <v>12</v>
      </c>
      <c r="C281" s="3" t="s">
        <v>29</v>
      </c>
      <c r="D281" s="2">
        <v>156</v>
      </c>
      <c r="E281" s="3" t="s">
        <v>50</v>
      </c>
      <c r="F281" s="2">
        <v>229.5</v>
      </c>
      <c r="G281" s="2">
        <v>1242.75</v>
      </c>
      <c r="H281" s="2">
        <v>190.5</v>
      </c>
      <c r="I281" s="2">
        <v>0</v>
      </c>
      <c r="J281" s="2">
        <v>0</v>
      </c>
      <c r="K281" s="2">
        <v>0</v>
      </c>
      <c r="L281" s="2">
        <v>0</v>
      </c>
      <c r="M281" s="2">
        <v>1662.75</v>
      </c>
    </row>
    <row r="282" spans="1:14" ht="12.75">
      <c r="A282" s="2">
        <v>2015</v>
      </c>
      <c r="B282" s="3" t="s">
        <v>12</v>
      </c>
      <c r="C282" s="3" t="s">
        <v>29</v>
      </c>
      <c r="D282" s="2"/>
      <c r="E282" s="3" t="s">
        <v>84</v>
      </c>
      <c r="F282" s="17">
        <f>SUM(F281)</f>
        <v>229.5</v>
      </c>
      <c r="G282" s="2"/>
      <c r="H282" s="2"/>
      <c r="I282" s="2"/>
      <c r="J282" s="2"/>
      <c r="K282" s="2"/>
      <c r="L282" s="2"/>
      <c r="M282" s="16">
        <f>SUM(M281)</f>
        <v>1662.75</v>
      </c>
      <c r="N282" s="19">
        <f>F282/M282</f>
        <v>0.13802435723951287</v>
      </c>
    </row>
    <row r="283" spans="1:13" ht="12.75">
      <c r="A283" s="2">
        <v>2015</v>
      </c>
      <c r="B283" s="3" t="s">
        <v>13</v>
      </c>
      <c r="C283" s="3" t="s">
        <v>30</v>
      </c>
      <c r="D283" s="2">
        <v>148</v>
      </c>
      <c r="E283" s="3" t="s">
        <v>59</v>
      </c>
      <c r="F283" s="2">
        <v>90.52</v>
      </c>
      <c r="G283" s="2">
        <v>496.48</v>
      </c>
      <c r="H283" s="2">
        <v>18</v>
      </c>
      <c r="I283" s="2">
        <v>0</v>
      </c>
      <c r="J283" s="2">
        <v>0</v>
      </c>
      <c r="K283" s="2">
        <v>0</v>
      </c>
      <c r="L283" s="2">
        <v>0</v>
      </c>
      <c r="M283" s="2">
        <v>605</v>
      </c>
    </row>
    <row r="284" spans="1:13" ht="12.75">
      <c r="A284" s="2">
        <v>2015</v>
      </c>
      <c r="B284" s="3" t="s">
        <v>13</v>
      </c>
      <c r="C284" s="3" t="s">
        <v>30</v>
      </c>
      <c r="D284" s="2">
        <v>149</v>
      </c>
      <c r="E284" s="3" t="s">
        <v>60</v>
      </c>
      <c r="F284" s="2">
        <v>30.76</v>
      </c>
      <c r="G284" s="2">
        <v>333.65</v>
      </c>
      <c r="H284" s="2">
        <v>12</v>
      </c>
      <c r="I284" s="2">
        <v>0</v>
      </c>
      <c r="J284" s="2">
        <v>0</v>
      </c>
      <c r="K284" s="2">
        <v>0</v>
      </c>
      <c r="L284" s="2">
        <v>0</v>
      </c>
      <c r="M284" s="2">
        <v>376.41</v>
      </c>
    </row>
    <row r="285" spans="1:13" ht="12.75">
      <c r="A285" s="2">
        <v>2015</v>
      </c>
      <c r="B285" s="3" t="s">
        <v>13</v>
      </c>
      <c r="C285" s="3" t="s">
        <v>30</v>
      </c>
      <c r="D285" s="2">
        <v>150</v>
      </c>
      <c r="E285" s="3" t="s">
        <v>61</v>
      </c>
      <c r="F285" s="2">
        <v>13.7</v>
      </c>
      <c r="G285" s="2">
        <v>304.4</v>
      </c>
      <c r="H285" s="2">
        <v>174.45</v>
      </c>
      <c r="I285" s="2">
        <v>0</v>
      </c>
      <c r="J285" s="2">
        <v>0</v>
      </c>
      <c r="K285" s="2">
        <v>0</v>
      </c>
      <c r="L285" s="2">
        <v>0</v>
      </c>
      <c r="M285" s="2">
        <v>492.55</v>
      </c>
    </row>
    <row r="286" spans="1:13" ht="12.75">
      <c r="A286" s="2">
        <v>2015</v>
      </c>
      <c r="B286" s="3" t="s">
        <v>13</v>
      </c>
      <c r="C286" s="3" t="s">
        <v>30</v>
      </c>
      <c r="D286" s="2">
        <v>151</v>
      </c>
      <c r="E286" s="3" t="s">
        <v>62</v>
      </c>
      <c r="F286" s="2">
        <v>28.3</v>
      </c>
      <c r="G286" s="2">
        <v>295.15</v>
      </c>
      <c r="H286" s="2">
        <v>16.5</v>
      </c>
      <c r="I286" s="2">
        <v>0</v>
      </c>
      <c r="J286" s="2">
        <v>0</v>
      </c>
      <c r="K286" s="2">
        <v>0</v>
      </c>
      <c r="L286" s="2">
        <v>0</v>
      </c>
      <c r="M286" s="2">
        <v>339.95</v>
      </c>
    </row>
    <row r="287" spans="1:13" ht="12.75">
      <c r="A287" s="2">
        <v>2015</v>
      </c>
      <c r="B287" s="3" t="s">
        <v>13</v>
      </c>
      <c r="C287" s="3" t="s">
        <v>30</v>
      </c>
      <c r="D287" s="2">
        <v>176</v>
      </c>
      <c r="E287" s="3" t="s">
        <v>66</v>
      </c>
      <c r="F287" s="2">
        <v>0</v>
      </c>
      <c r="G287" s="2">
        <v>97.345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97.345</v>
      </c>
    </row>
    <row r="288" spans="1:13" ht="12.75">
      <c r="A288" s="2">
        <v>2015</v>
      </c>
      <c r="B288" s="3" t="s">
        <v>13</v>
      </c>
      <c r="C288" s="3" t="s">
        <v>30</v>
      </c>
      <c r="D288" s="2">
        <v>177</v>
      </c>
      <c r="E288" s="3" t="s">
        <v>67</v>
      </c>
      <c r="F288" s="2">
        <v>0</v>
      </c>
      <c r="G288" s="2">
        <v>46.65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46.65</v>
      </c>
    </row>
    <row r="289" spans="1:14" ht="12.75">
      <c r="A289" s="2">
        <v>2015</v>
      </c>
      <c r="B289" s="3" t="s">
        <v>13</v>
      </c>
      <c r="C289" s="3" t="s">
        <v>30</v>
      </c>
      <c r="D289" s="2"/>
      <c r="E289" s="3" t="s">
        <v>84</v>
      </c>
      <c r="F289" s="17">
        <f>SUM(F283:F288)</f>
        <v>163.28</v>
      </c>
      <c r="G289" s="2"/>
      <c r="H289" s="2"/>
      <c r="I289" s="2"/>
      <c r="J289" s="2"/>
      <c r="K289" s="2"/>
      <c r="L289" s="2"/>
      <c r="M289" s="16">
        <f>SUM(M283:M288)</f>
        <v>1957.9050000000002</v>
      </c>
      <c r="N289" s="19">
        <f>F289/M289</f>
        <v>0.0833952617721493</v>
      </c>
    </row>
    <row r="290" spans="1:13" ht="12.75">
      <c r="A290" s="126">
        <v>2015</v>
      </c>
      <c r="B290" s="127" t="s">
        <v>14</v>
      </c>
      <c r="C290" s="127" t="s">
        <v>31</v>
      </c>
      <c r="D290" s="126">
        <v>167</v>
      </c>
      <c r="E290" s="127" t="s">
        <v>63</v>
      </c>
      <c r="F290" s="2">
        <v>3.4</v>
      </c>
      <c r="G290" s="2">
        <v>533.41</v>
      </c>
      <c r="H290" s="2">
        <v>134.1</v>
      </c>
      <c r="I290" s="2">
        <v>0</v>
      </c>
      <c r="J290" s="2">
        <v>0</v>
      </c>
      <c r="K290" s="2">
        <v>0</v>
      </c>
      <c r="L290" s="2">
        <v>0</v>
      </c>
      <c r="M290" s="2">
        <v>670.91</v>
      </c>
    </row>
    <row r="291" spans="1:14" ht="12.75">
      <c r="A291" s="126">
        <v>2015</v>
      </c>
      <c r="B291" s="127" t="s">
        <v>14</v>
      </c>
      <c r="C291" s="127" t="s">
        <v>31</v>
      </c>
      <c r="D291" s="126"/>
      <c r="E291" s="127" t="s">
        <v>84</v>
      </c>
      <c r="F291" s="17">
        <f>SUM(F290)</f>
        <v>3.4</v>
      </c>
      <c r="G291" s="2"/>
      <c r="H291" s="2"/>
      <c r="I291" s="2"/>
      <c r="J291" s="2"/>
      <c r="K291" s="2"/>
      <c r="L291" s="2"/>
      <c r="M291" s="16">
        <f>SUM(M290)</f>
        <v>670.91</v>
      </c>
      <c r="N291" s="19">
        <f>F291/M291</f>
        <v>0.005067743810645243</v>
      </c>
    </row>
    <row r="292" spans="1:13" ht="12.75">
      <c r="A292" s="126">
        <v>2015</v>
      </c>
      <c r="B292" s="127" t="s">
        <v>16</v>
      </c>
      <c r="C292" s="127" t="s">
        <v>33</v>
      </c>
      <c r="D292" s="126">
        <v>998</v>
      </c>
      <c r="E292" s="127" t="s">
        <v>72</v>
      </c>
      <c r="F292" s="2">
        <v>58.5</v>
      </c>
      <c r="G292" s="2">
        <v>0</v>
      </c>
      <c r="H292" s="2">
        <v>0</v>
      </c>
      <c r="I292" s="2">
        <v>131.3</v>
      </c>
      <c r="J292" s="2">
        <v>10.5</v>
      </c>
      <c r="K292" s="2">
        <v>63</v>
      </c>
      <c r="L292" s="2">
        <v>0</v>
      </c>
      <c r="M292" s="2">
        <v>263.3</v>
      </c>
    </row>
    <row r="293" spans="1:13" ht="12.75">
      <c r="A293" s="126">
        <v>2015</v>
      </c>
      <c r="B293" s="127" t="s">
        <v>16</v>
      </c>
      <c r="C293" s="127" t="s">
        <v>33</v>
      </c>
      <c r="D293" s="126">
        <v>999</v>
      </c>
      <c r="E293" s="127" t="s">
        <v>70</v>
      </c>
      <c r="F293" s="2">
        <v>0</v>
      </c>
      <c r="G293" s="2">
        <v>115.5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115.5</v>
      </c>
    </row>
    <row r="294" spans="1:14" ht="12.75">
      <c r="A294" s="126">
        <v>2012</v>
      </c>
      <c r="B294" s="127" t="s">
        <v>14</v>
      </c>
      <c r="C294" s="127" t="s">
        <v>31</v>
      </c>
      <c r="D294" s="128"/>
      <c r="E294" s="128" t="s">
        <v>84</v>
      </c>
      <c r="F294" s="17">
        <v>16.8</v>
      </c>
      <c r="M294" s="16">
        <v>770.4</v>
      </c>
      <c r="N294" s="19">
        <f>F294/M294</f>
        <v>0.02180685358255452</v>
      </c>
    </row>
    <row r="295" spans="1:14" ht="12.75">
      <c r="A295" s="126">
        <v>2013</v>
      </c>
      <c r="B295" s="127" t="s">
        <v>14</v>
      </c>
      <c r="C295" s="127" t="s">
        <v>31</v>
      </c>
      <c r="D295" s="128"/>
      <c r="E295" s="128" t="s">
        <v>84</v>
      </c>
      <c r="F295" s="21">
        <f>SUM(F182)</f>
        <v>20.2</v>
      </c>
      <c r="M295" s="22">
        <f>SUM(M182)</f>
        <v>978.9</v>
      </c>
      <c r="N295" s="19">
        <f>F295/M295</f>
        <v>0.020635407089590357</v>
      </c>
    </row>
    <row r="296" spans="1:14" ht="12.75">
      <c r="A296" s="126">
        <v>2014</v>
      </c>
      <c r="B296" s="127" t="s">
        <v>16</v>
      </c>
      <c r="C296" s="127" t="s">
        <v>33</v>
      </c>
      <c r="D296" s="128"/>
      <c r="E296" s="128" t="s">
        <v>84</v>
      </c>
      <c r="F296" s="21">
        <f>SUM(F236)</f>
        <v>0</v>
      </c>
      <c r="M296" s="22">
        <f>SUM(M236)</f>
        <v>139</v>
      </c>
      <c r="N296" s="19">
        <f>F296/M296</f>
        <v>0</v>
      </c>
    </row>
    <row r="297" spans="1:14" ht="12.75">
      <c r="A297" s="126">
        <v>2015</v>
      </c>
      <c r="B297" s="127" t="s">
        <v>16</v>
      </c>
      <c r="C297" s="127" t="s">
        <v>33</v>
      </c>
      <c r="D297" s="128"/>
      <c r="E297" s="127" t="s">
        <v>84</v>
      </c>
      <c r="F297" s="21">
        <f>SUM(F292:F293)</f>
        <v>58.5</v>
      </c>
      <c r="M297" s="22">
        <f>SUM(M292:M293)</f>
        <v>378.8</v>
      </c>
      <c r="N297" s="19">
        <f>F297/M297</f>
        <v>0.1544350580781415</v>
      </c>
    </row>
    <row r="298" spans="1:15" ht="25.5">
      <c r="A298" s="126">
        <v>2016</v>
      </c>
      <c r="B298" s="127" t="s">
        <v>15</v>
      </c>
      <c r="C298" s="127" t="s">
        <v>32</v>
      </c>
      <c r="D298" s="126">
        <v>179</v>
      </c>
      <c r="E298" s="127" t="s">
        <v>68</v>
      </c>
      <c r="F298" s="2"/>
      <c r="G298" s="2"/>
      <c r="H298" s="2"/>
      <c r="I298" s="2"/>
      <c r="J298" s="2"/>
      <c r="K298" s="2"/>
      <c r="L298" s="2"/>
      <c r="M298" s="2"/>
      <c r="N298" s="35"/>
      <c r="O298" s="35"/>
    </row>
    <row r="299" spans="1:15" ht="12.75">
      <c r="A299" s="126">
        <v>2016</v>
      </c>
      <c r="B299" s="127" t="s">
        <v>15</v>
      </c>
      <c r="C299" s="127" t="s">
        <v>32</v>
      </c>
      <c r="D299" s="126"/>
      <c r="E299" s="127" t="s">
        <v>84</v>
      </c>
      <c r="F299" s="17">
        <f>SUM(F298)</f>
        <v>0</v>
      </c>
      <c r="G299" s="2"/>
      <c r="H299" s="2"/>
      <c r="I299" s="2"/>
      <c r="J299" s="2"/>
      <c r="K299" s="2"/>
      <c r="L299" s="2"/>
      <c r="M299" s="16">
        <f aca="true" t="shared" si="17" ref="M299">SUM(M298)</f>
        <v>0</v>
      </c>
      <c r="N299" s="129" t="e">
        <f>F299/M299</f>
        <v>#DIV/0!</v>
      </c>
      <c r="O299" s="35"/>
    </row>
    <row r="300" spans="1:15" ht="12.75">
      <c r="A300" s="2">
        <v>2016</v>
      </c>
      <c r="B300" s="3" t="s">
        <v>2</v>
      </c>
      <c r="C300" s="3" t="s">
        <v>19</v>
      </c>
      <c r="D300" s="2">
        <v>147</v>
      </c>
      <c r="E300" s="3" t="s">
        <v>37</v>
      </c>
      <c r="F300" s="30">
        <v>0</v>
      </c>
      <c r="G300" s="30">
        <v>26.75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26.75</v>
      </c>
      <c r="N300" s="35"/>
      <c r="O300" s="35"/>
    </row>
    <row r="301" spans="1:15" ht="12.75">
      <c r="A301" s="2">
        <v>2016</v>
      </c>
      <c r="B301" s="3" t="s">
        <v>2</v>
      </c>
      <c r="C301" s="3" t="s">
        <v>19</v>
      </c>
      <c r="D301" s="2">
        <v>178</v>
      </c>
      <c r="E301" s="3" t="s">
        <v>69</v>
      </c>
      <c r="F301" s="30">
        <v>238.9</v>
      </c>
      <c r="G301" s="30">
        <v>2304.4</v>
      </c>
      <c r="H301" s="30">
        <v>61.25</v>
      </c>
      <c r="I301" s="30">
        <v>0</v>
      </c>
      <c r="J301" s="30">
        <v>0</v>
      </c>
      <c r="K301" s="30">
        <v>0</v>
      </c>
      <c r="L301" s="30">
        <v>0</v>
      </c>
      <c r="M301" s="30">
        <v>2604.55</v>
      </c>
      <c r="N301" s="35"/>
      <c r="O301" s="35"/>
    </row>
    <row r="302" spans="1:15" ht="12.75">
      <c r="A302" s="2">
        <v>2016</v>
      </c>
      <c r="B302" s="3" t="s">
        <v>2</v>
      </c>
      <c r="C302" s="3" t="s">
        <v>19</v>
      </c>
      <c r="D302" s="2"/>
      <c r="E302" s="3" t="s">
        <v>84</v>
      </c>
      <c r="F302" s="17">
        <f>SUM(F300:F301)</f>
        <v>238.9</v>
      </c>
      <c r="G302" s="2"/>
      <c r="H302" s="2"/>
      <c r="I302" s="2"/>
      <c r="J302" s="2"/>
      <c r="K302" s="2"/>
      <c r="L302" s="2"/>
      <c r="M302" s="16">
        <f aca="true" t="shared" si="18" ref="M302">SUM(M300:M301)</f>
        <v>2631.3</v>
      </c>
      <c r="N302" s="25">
        <f>F302/M302</f>
        <v>0.09079162391213469</v>
      </c>
      <c r="O302" s="35"/>
    </row>
    <row r="303" spans="1:15" ht="12.75">
      <c r="A303" s="2">
        <v>2016</v>
      </c>
      <c r="B303" s="3" t="s">
        <v>3</v>
      </c>
      <c r="C303" s="3" t="s">
        <v>20</v>
      </c>
      <c r="D303" s="2">
        <v>168</v>
      </c>
      <c r="E303" s="3" t="s">
        <v>38</v>
      </c>
      <c r="F303" s="30">
        <v>6</v>
      </c>
      <c r="G303" s="30">
        <v>601.6</v>
      </c>
      <c r="H303" s="30">
        <v>9.4</v>
      </c>
      <c r="I303" s="30">
        <v>0</v>
      </c>
      <c r="J303" s="30">
        <v>0</v>
      </c>
      <c r="K303" s="30">
        <v>0</v>
      </c>
      <c r="L303" s="30">
        <v>0</v>
      </c>
      <c r="M303" s="30">
        <v>617</v>
      </c>
      <c r="N303" s="35"/>
      <c r="O303" s="35"/>
    </row>
    <row r="304" spans="1:15" ht="12.75">
      <c r="A304" s="2">
        <v>2016</v>
      </c>
      <c r="B304" s="3" t="s">
        <v>3</v>
      </c>
      <c r="C304" s="3" t="s">
        <v>20</v>
      </c>
      <c r="D304" s="2">
        <v>173</v>
      </c>
      <c r="E304" s="3" t="s">
        <v>39</v>
      </c>
      <c r="F304" s="30">
        <v>0</v>
      </c>
      <c r="G304" s="30">
        <v>785.2</v>
      </c>
      <c r="H304" s="30">
        <v>12</v>
      </c>
      <c r="I304" s="30">
        <v>0</v>
      </c>
      <c r="J304" s="30">
        <v>0.3</v>
      </c>
      <c r="K304" s="30">
        <v>0</v>
      </c>
      <c r="L304" s="30">
        <v>0</v>
      </c>
      <c r="M304" s="30">
        <v>797.5</v>
      </c>
      <c r="N304" s="35"/>
      <c r="O304" s="35"/>
    </row>
    <row r="305" spans="1:15" ht="12.75">
      <c r="A305" s="2">
        <v>2016</v>
      </c>
      <c r="B305" s="3" t="s">
        <v>3</v>
      </c>
      <c r="C305" s="3" t="s">
        <v>20</v>
      </c>
      <c r="D305" s="2"/>
      <c r="E305" s="3" t="s">
        <v>84</v>
      </c>
      <c r="F305" s="17">
        <f>SUM(F303:F304)</f>
        <v>6</v>
      </c>
      <c r="G305" s="2"/>
      <c r="H305" s="2"/>
      <c r="I305" s="2"/>
      <c r="J305" s="2"/>
      <c r="K305" s="2"/>
      <c r="L305" s="2"/>
      <c r="M305" s="16">
        <f aca="true" t="shared" si="19" ref="M305">SUM(M303:M304)</f>
        <v>1414.5</v>
      </c>
      <c r="N305" s="25">
        <f>F305/M305</f>
        <v>0.0042417815482502655</v>
      </c>
      <c r="O305" s="35"/>
    </row>
    <row r="306" spans="1:15" ht="12.75">
      <c r="A306" s="2">
        <v>2016</v>
      </c>
      <c r="B306" s="3" t="s">
        <v>4</v>
      </c>
      <c r="C306" s="3" t="s">
        <v>21</v>
      </c>
      <c r="D306" s="2">
        <v>154</v>
      </c>
      <c r="E306" s="3" t="s">
        <v>40</v>
      </c>
      <c r="F306" s="30">
        <v>200.25</v>
      </c>
      <c r="G306" s="30">
        <v>1256.65</v>
      </c>
      <c r="H306" s="30">
        <v>294.4</v>
      </c>
      <c r="I306" s="30">
        <v>0</v>
      </c>
      <c r="J306" s="30">
        <v>0</v>
      </c>
      <c r="K306" s="30">
        <v>0</v>
      </c>
      <c r="L306" s="30">
        <v>0</v>
      </c>
      <c r="M306" s="30">
        <v>1751.3</v>
      </c>
      <c r="N306" s="35"/>
      <c r="O306" s="35"/>
    </row>
    <row r="307" spans="1:15" ht="12.75">
      <c r="A307" s="2">
        <v>2016</v>
      </c>
      <c r="B307" s="3" t="s">
        <v>4</v>
      </c>
      <c r="C307" s="3" t="s">
        <v>21</v>
      </c>
      <c r="D307" s="2">
        <v>155</v>
      </c>
      <c r="E307" s="3" t="s">
        <v>41</v>
      </c>
      <c r="F307" s="30">
        <v>101.6</v>
      </c>
      <c r="G307" s="30">
        <v>364.4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466</v>
      </c>
      <c r="N307" s="35"/>
      <c r="O307" s="35"/>
    </row>
    <row r="308" spans="1:15" ht="12.75">
      <c r="A308" s="2">
        <v>2016</v>
      </c>
      <c r="B308" s="3" t="s">
        <v>4</v>
      </c>
      <c r="C308" s="3" t="s">
        <v>21</v>
      </c>
      <c r="D308" s="2">
        <v>165</v>
      </c>
      <c r="E308" s="3" t="s">
        <v>42</v>
      </c>
      <c r="F308" s="30">
        <v>8.24</v>
      </c>
      <c r="G308" s="30">
        <v>458.78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467.02</v>
      </c>
      <c r="N308" s="35"/>
      <c r="O308" s="35"/>
    </row>
    <row r="309" spans="1:15" ht="12.75">
      <c r="A309" s="2">
        <v>2016</v>
      </c>
      <c r="B309" s="3" t="s">
        <v>4</v>
      </c>
      <c r="C309" s="3" t="s">
        <v>21</v>
      </c>
      <c r="D309" s="2">
        <v>174</v>
      </c>
      <c r="E309" s="3" t="s">
        <v>64</v>
      </c>
      <c r="F309" s="30">
        <v>16.25</v>
      </c>
      <c r="G309" s="30">
        <v>362.65</v>
      </c>
      <c r="H309" s="30">
        <v>9</v>
      </c>
      <c r="I309" s="30">
        <v>0</v>
      </c>
      <c r="J309" s="30">
        <v>0</v>
      </c>
      <c r="K309" s="30">
        <v>0</v>
      </c>
      <c r="L309" s="30">
        <v>0</v>
      </c>
      <c r="M309" s="30">
        <v>387.9</v>
      </c>
      <c r="N309" s="35"/>
      <c r="O309" s="35"/>
    </row>
    <row r="310" spans="1:15" ht="12.75">
      <c r="A310" s="2">
        <v>2016</v>
      </c>
      <c r="B310" s="3" t="s">
        <v>4</v>
      </c>
      <c r="C310" s="3" t="s">
        <v>21</v>
      </c>
      <c r="D310" s="2">
        <v>175</v>
      </c>
      <c r="E310" s="3" t="s">
        <v>65</v>
      </c>
      <c r="F310" s="30">
        <v>17.09</v>
      </c>
      <c r="G310" s="30">
        <v>402.71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419.8</v>
      </c>
      <c r="N310" s="35"/>
      <c r="O310" s="35"/>
    </row>
    <row r="311" spans="1:15" ht="12.75">
      <c r="A311" s="2">
        <v>2016</v>
      </c>
      <c r="B311" s="3" t="s">
        <v>4</v>
      </c>
      <c r="C311" s="3" t="s">
        <v>21</v>
      </c>
      <c r="D311" s="2"/>
      <c r="E311" s="3" t="s">
        <v>84</v>
      </c>
      <c r="F311" s="17">
        <f>SUM(F306:F310)</f>
        <v>343.43</v>
      </c>
      <c r="G311" s="2"/>
      <c r="H311" s="2"/>
      <c r="I311" s="2"/>
      <c r="J311" s="2"/>
      <c r="K311" s="2"/>
      <c r="L311" s="2"/>
      <c r="M311" s="16">
        <f>SUM(M306:M310)</f>
        <v>3492.0200000000004</v>
      </c>
      <c r="N311" s="25">
        <f>F311/M311</f>
        <v>0.09834708850464773</v>
      </c>
      <c r="O311" s="35"/>
    </row>
    <row r="312" spans="1:15" ht="12.75">
      <c r="A312" s="2">
        <v>2016</v>
      </c>
      <c r="B312" s="3" t="s">
        <v>5</v>
      </c>
      <c r="C312" s="3" t="s">
        <v>22</v>
      </c>
      <c r="D312" s="2">
        <v>142</v>
      </c>
      <c r="E312" s="3" t="s">
        <v>43</v>
      </c>
      <c r="F312" s="30">
        <v>69</v>
      </c>
      <c r="G312" s="30">
        <v>876.95</v>
      </c>
      <c r="H312" s="30">
        <v>31.5</v>
      </c>
      <c r="I312" s="30">
        <v>6.75</v>
      </c>
      <c r="J312" s="30">
        <v>9</v>
      </c>
      <c r="K312" s="30">
        <v>0</v>
      </c>
      <c r="L312" s="30">
        <v>0</v>
      </c>
      <c r="M312" s="30">
        <v>993.2</v>
      </c>
      <c r="N312" s="35"/>
      <c r="O312" s="35"/>
    </row>
    <row r="313" spans="1:15" ht="12.75">
      <c r="A313" s="2">
        <v>2016</v>
      </c>
      <c r="B313" s="3" t="s">
        <v>5</v>
      </c>
      <c r="C313" s="3" t="s">
        <v>22</v>
      </c>
      <c r="D313" s="2">
        <v>160</v>
      </c>
      <c r="E313" s="3" t="s">
        <v>44</v>
      </c>
      <c r="F313" s="30">
        <v>46.7</v>
      </c>
      <c r="G313" s="30">
        <v>469.05</v>
      </c>
      <c r="H313" s="30">
        <v>227.6</v>
      </c>
      <c r="I313" s="30">
        <v>4.5</v>
      </c>
      <c r="J313" s="30">
        <v>0</v>
      </c>
      <c r="K313" s="30">
        <v>4.5</v>
      </c>
      <c r="L313" s="30">
        <v>0</v>
      </c>
      <c r="M313" s="30">
        <v>752.35</v>
      </c>
      <c r="N313" s="35"/>
      <c r="O313" s="35"/>
    </row>
    <row r="314" spans="1:15" ht="12.75">
      <c r="A314" s="2">
        <v>2016</v>
      </c>
      <c r="B314" s="3" t="s">
        <v>5</v>
      </c>
      <c r="C314" s="3" t="s">
        <v>22</v>
      </c>
      <c r="D314" s="2">
        <v>161</v>
      </c>
      <c r="E314" s="3" t="s">
        <v>45</v>
      </c>
      <c r="F314" s="30">
        <v>50.85</v>
      </c>
      <c r="G314" s="30">
        <v>451.7</v>
      </c>
      <c r="H314" s="30">
        <v>25.25</v>
      </c>
      <c r="I314" s="30">
        <v>4.5</v>
      </c>
      <c r="J314" s="30">
        <v>0</v>
      </c>
      <c r="K314" s="30">
        <v>9</v>
      </c>
      <c r="L314" s="30">
        <v>0</v>
      </c>
      <c r="M314" s="30">
        <v>541.3</v>
      </c>
      <c r="N314" s="35"/>
      <c r="O314" s="35"/>
    </row>
    <row r="315" spans="1:15" ht="12.75">
      <c r="A315" s="2">
        <v>2016</v>
      </c>
      <c r="B315" s="3" t="s">
        <v>5</v>
      </c>
      <c r="C315" s="3" t="s">
        <v>22</v>
      </c>
      <c r="D315" s="2">
        <v>163</v>
      </c>
      <c r="E315" s="3" t="s">
        <v>46</v>
      </c>
      <c r="F315" s="30">
        <v>73.69</v>
      </c>
      <c r="G315" s="30">
        <v>725.86</v>
      </c>
      <c r="H315" s="30">
        <v>222.2</v>
      </c>
      <c r="I315" s="30">
        <v>6</v>
      </c>
      <c r="J315" s="30">
        <v>0</v>
      </c>
      <c r="K315" s="30">
        <v>6</v>
      </c>
      <c r="L315" s="30">
        <v>0</v>
      </c>
      <c r="M315" s="30">
        <v>1033.75</v>
      </c>
      <c r="N315" s="35"/>
      <c r="O315" s="35"/>
    </row>
    <row r="316" spans="1:15" ht="12.75">
      <c r="A316" s="2">
        <v>2016</v>
      </c>
      <c r="B316" s="3" t="s">
        <v>5</v>
      </c>
      <c r="C316" s="3" t="s">
        <v>22</v>
      </c>
      <c r="D316" s="2">
        <v>169</v>
      </c>
      <c r="E316" s="3" t="s">
        <v>47</v>
      </c>
      <c r="F316" s="30">
        <v>66.55</v>
      </c>
      <c r="G316" s="30">
        <v>977.2</v>
      </c>
      <c r="H316" s="30">
        <v>30.3</v>
      </c>
      <c r="I316" s="30">
        <v>0</v>
      </c>
      <c r="J316" s="30">
        <v>0</v>
      </c>
      <c r="K316" s="30">
        <v>6</v>
      </c>
      <c r="L316" s="30">
        <v>0</v>
      </c>
      <c r="M316" s="30">
        <v>1080.05</v>
      </c>
      <c r="N316" s="35"/>
      <c r="O316" s="35"/>
    </row>
    <row r="317" spans="1:15" ht="12.75">
      <c r="A317" s="2">
        <v>2016</v>
      </c>
      <c r="B317" s="3" t="s">
        <v>5</v>
      </c>
      <c r="C317" s="3" t="s">
        <v>22</v>
      </c>
      <c r="D317" s="2"/>
      <c r="E317" s="3" t="s">
        <v>84</v>
      </c>
      <c r="F317" s="17">
        <f>SUM(F312:F316)</f>
        <v>306.79</v>
      </c>
      <c r="G317" s="2"/>
      <c r="H317" s="2"/>
      <c r="I317" s="2"/>
      <c r="J317" s="2"/>
      <c r="K317" s="2"/>
      <c r="L317" s="2"/>
      <c r="M317" s="16">
        <f>SUM(M312:M316)</f>
        <v>4400.650000000001</v>
      </c>
      <c r="N317" s="25">
        <f>F317/M317</f>
        <v>0.06971470123731721</v>
      </c>
      <c r="O317" s="35"/>
    </row>
    <row r="318" spans="1:15" ht="12.75">
      <c r="A318" s="2">
        <v>2016</v>
      </c>
      <c r="B318" s="3" t="s">
        <v>6</v>
      </c>
      <c r="C318" s="3" t="s">
        <v>23</v>
      </c>
      <c r="D318" s="2">
        <v>153</v>
      </c>
      <c r="E318" s="3" t="s">
        <v>48</v>
      </c>
      <c r="F318" s="30">
        <v>15.75</v>
      </c>
      <c r="G318" s="30">
        <v>350.25</v>
      </c>
      <c r="H318" s="30">
        <v>9</v>
      </c>
      <c r="I318" s="30">
        <v>0</v>
      </c>
      <c r="J318" s="30">
        <v>0</v>
      </c>
      <c r="K318" s="30">
        <v>0</v>
      </c>
      <c r="L318" s="30">
        <v>0</v>
      </c>
      <c r="M318" s="30">
        <v>375</v>
      </c>
      <c r="N318" s="35"/>
      <c r="O318" s="35"/>
    </row>
    <row r="319" spans="1:15" ht="12.75">
      <c r="A319" s="2">
        <v>2016</v>
      </c>
      <c r="B319" s="3" t="s">
        <v>6</v>
      </c>
      <c r="C319" s="3" t="s">
        <v>23</v>
      </c>
      <c r="D319" s="2"/>
      <c r="E319" s="3" t="s">
        <v>84</v>
      </c>
      <c r="F319" s="17">
        <f>SUM(F318)</f>
        <v>15.75</v>
      </c>
      <c r="G319" s="2"/>
      <c r="H319" s="2"/>
      <c r="I319" s="2"/>
      <c r="J319" s="2"/>
      <c r="K319" s="2"/>
      <c r="L319" s="2"/>
      <c r="M319" s="16">
        <f>SUM(M318)</f>
        <v>375</v>
      </c>
      <c r="N319" s="25">
        <f>F319/M319</f>
        <v>0.042</v>
      </c>
      <c r="O319" s="35"/>
    </row>
    <row r="320" spans="1:15" ht="12.75">
      <c r="A320" s="2">
        <v>2016</v>
      </c>
      <c r="B320" s="3" t="s">
        <v>7</v>
      </c>
      <c r="C320" s="3" t="s">
        <v>24</v>
      </c>
      <c r="D320" s="2">
        <v>138</v>
      </c>
      <c r="E320" s="3" t="s">
        <v>49</v>
      </c>
      <c r="F320" s="30">
        <v>30</v>
      </c>
      <c r="G320" s="30">
        <v>666</v>
      </c>
      <c r="H320" s="30">
        <v>261</v>
      </c>
      <c r="I320" s="30">
        <v>0</v>
      </c>
      <c r="J320" s="30">
        <v>0</v>
      </c>
      <c r="K320" s="30">
        <v>0</v>
      </c>
      <c r="L320" s="30">
        <v>0</v>
      </c>
      <c r="M320" s="30">
        <v>957</v>
      </c>
      <c r="N320" s="35"/>
      <c r="O320" s="35"/>
    </row>
    <row r="321" spans="1:15" ht="12.75">
      <c r="A321" s="2">
        <v>2016</v>
      </c>
      <c r="B321" s="3" t="s">
        <v>7</v>
      </c>
      <c r="C321" s="3" t="s">
        <v>24</v>
      </c>
      <c r="D321" s="2"/>
      <c r="E321" s="3" t="s">
        <v>84</v>
      </c>
      <c r="F321" s="17">
        <f>SUM(F320)</f>
        <v>30</v>
      </c>
      <c r="G321" s="2"/>
      <c r="H321" s="2"/>
      <c r="I321" s="2"/>
      <c r="J321" s="2"/>
      <c r="K321" s="2"/>
      <c r="L321" s="2"/>
      <c r="M321" s="16">
        <f>SUM(M320)</f>
        <v>957</v>
      </c>
      <c r="N321" s="25">
        <f>F321/M321</f>
        <v>0.03134796238244514</v>
      </c>
      <c r="O321" s="35"/>
    </row>
    <row r="322" spans="1:15" ht="12.75">
      <c r="A322" s="2">
        <v>2016</v>
      </c>
      <c r="B322" s="3" t="s">
        <v>8</v>
      </c>
      <c r="C322" s="3" t="s">
        <v>25</v>
      </c>
      <c r="D322" s="2">
        <v>143</v>
      </c>
      <c r="E322" s="3" t="s">
        <v>43</v>
      </c>
      <c r="F322" s="30">
        <v>14.7</v>
      </c>
      <c r="G322" s="30">
        <v>425.5</v>
      </c>
      <c r="H322" s="30">
        <v>28</v>
      </c>
      <c r="I322" s="30">
        <v>0</v>
      </c>
      <c r="J322" s="30">
        <v>0</v>
      </c>
      <c r="K322" s="30">
        <v>0</v>
      </c>
      <c r="L322" s="30">
        <v>0</v>
      </c>
      <c r="M322" s="30">
        <v>468.2</v>
      </c>
      <c r="N322" s="35"/>
      <c r="O322" s="35"/>
    </row>
    <row r="323" spans="1:15" ht="12.75">
      <c r="A323" s="2">
        <v>2016</v>
      </c>
      <c r="B323" s="3" t="s">
        <v>8</v>
      </c>
      <c r="C323" s="3" t="s">
        <v>25</v>
      </c>
      <c r="D323" s="2">
        <v>157</v>
      </c>
      <c r="E323" s="3" t="s">
        <v>50</v>
      </c>
      <c r="F323" s="30">
        <v>43.5</v>
      </c>
      <c r="G323" s="30">
        <v>304.5</v>
      </c>
      <c r="H323" s="30">
        <v>48</v>
      </c>
      <c r="I323" s="30">
        <v>0</v>
      </c>
      <c r="J323" s="30">
        <v>0</v>
      </c>
      <c r="K323" s="30">
        <v>0</v>
      </c>
      <c r="L323" s="30">
        <v>0</v>
      </c>
      <c r="M323" s="30">
        <v>396</v>
      </c>
      <c r="N323" s="35"/>
      <c r="O323" s="35"/>
    </row>
    <row r="324" spans="1:15" ht="12.75">
      <c r="A324" s="2">
        <v>2016</v>
      </c>
      <c r="B324" s="3" t="s">
        <v>8</v>
      </c>
      <c r="C324" s="3" t="s">
        <v>25</v>
      </c>
      <c r="D324" s="2">
        <v>159</v>
      </c>
      <c r="E324" s="3" t="s">
        <v>51</v>
      </c>
      <c r="F324" s="30">
        <v>64.7</v>
      </c>
      <c r="G324" s="30">
        <v>299.5</v>
      </c>
      <c r="H324" s="30">
        <v>49.5</v>
      </c>
      <c r="I324" s="30">
        <v>0</v>
      </c>
      <c r="J324" s="30">
        <v>0</v>
      </c>
      <c r="K324" s="30">
        <v>0</v>
      </c>
      <c r="L324" s="30">
        <v>0</v>
      </c>
      <c r="M324" s="30">
        <v>413.7</v>
      </c>
      <c r="N324" s="35"/>
      <c r="O324" s="35"/>
    </row>
    <row r="325" spans="1:15" ht="12.75">
      <c r="A325" s="2">
        <v>2016</v>
      </c>
      <c r="B325" s="3" t="s">
        <v>8</v>
      </c>
      <c r="C325" s="3" t="s">
        <v>25</v>
      </c>
      <c r="D325" s="2">
        <v>162</v>
      </c>
      <c r="E325" s="3" t="s">
        <v>45</v>
      </c>
      <c r="F325" s="30">
        <v>39</v>
      </c>
      <c r="G325" s="30">
        <v>329.5</v>
      </c>
      <c r="H325" s="30">
        <v>9</v>
      </c>
      <c r="I325" s="30">
        <v>6</v>
      </c>
      <c r="J325" s="30">
        <v>0</v>
      </c>
      <c r="K325" s="30">
        <v>6</v>
      </c>
      <c r="L325" s="30">
        <v>0</v>
      </c>
      <c r="M325" s="30">
        <v>389.5</v>
      </c>
      <c r="N325" s="35"/>
      <c r="O325" s="35"/>
    </row>
    <row r="326" spans="1:15" ht="12.75">
      <c r="A326" s="2">
        <v>2016</v>
      </c>
      <c r="B326" s="3" t="s">
        <v>8</v>
      </c>
      <c r="C326" s="3" t="s">
        <v>25</v>
      </c>
      <c r="D326" s="2">
        <v>166</v>
      </c>
      <c r="E326" s="3" t="s">
        <v>42</v>
      </c>
      <c r="F326" s="30">
        <v>4.5</v>
      </c>
      <c r="G326" s="30">
        <v>271.05</v>
      </c>
      <c r="H326" s="30">
        <v>9</v>
      </c>
      <c r="I326" s="30">
        <v>0</v>
      </c>
      <c r="J326" s="30">
        <v>0</v>
      </c>
      <c r="K326" s="30">
        <v>0</v>
      </c>
      <c r="L326" s="30">
        <v>0</v>
      </c>
      <c r="M326" s="30">
        <v>284.55</v>
      </c>
      <c r="N326" s="35"/>
      <c r="O326" s="35"/>
    </row>
    <row r="327" spans="1:15" ht="12.75">
      <c r="A327" s="2">
        <v>2016</v>
      </c>
      <c r="B327" s="3" t="s">
        <v>8</v>
      </c>
      <c r="C327" s="3" t="s">
        <v>25</v>
      </c>
      <c r="D327" s="2">
        <v>170</v>
      </c>
      <c r="E327" s="3" t="s">
        <v>47</v>
      </c>
      <c r="F327" s="30">
        <v>41.5</v>
      </c>
      <c r="G327" s="30">
        <v>575</v>
      </c>
      <c r="H327" s="30">
        <v>21</v>
      </c>
      <c r="I327" s="30">
        <v>0</v>
      </c>
      <c r="J327" s="30">
        <v>0</v>
      </c>
      <c r="K327" s="30">
        <v>0</v>
      </c>
      <c r="L327" s="30">
        <v>0</v>
      </c>
      <c r="M327" s="30">
        <v>637.5</v>
      </c>
      <c r="N327" s="35"/>
      <c r="O327" s="35"/>
    </row>
    <row r="328" spans="1:15" ht="12.75">
      <c r="A328" s="2">
        <v>2016</v>
      </c>
      <c r="B328" s="3" t="s">
        <v>8</v>
      </c>
      <c r="C328" s="3" t="s">
        <v>25</v>
      </c>
      <c r="D328" s="2"/>
      <c r="E328" s="3" t="s">
        <v>84</v>
      </c>
      <c r="F328" s="17">
        <f>SUM(F322:F327)</f>
        <v>207.9</v>
      </c>
      <c r="G328" s="2"/>
      <c r="H328" s="2"/>
      <c r="I328" s="2"/>
      <c r="J328" s="2"/>
      <c r="K328" s="2"/>
      <c r="L328" s="2"/>
      <c r="M328" s="16">
        <f>SUM(M322:M327)</f>
        <v>2589.45</v>
      </c>
      <c r="N328" s="25">
        <f>F328/M328</f>
        <v>0.08028731970109483</v>
      </c>
      <c r="O328" s="35"/>
    </row>
    <row r="329" spans="1:15" ht="12.75">
      <c r="A329" s="2">
        <v>2016</v>
      </c>
      <c r="B329" s="3" t="s">
        <v>9</v>
      </c>
      <c r="C329" s="3" t="s">
        <v>26</v>
      </c>
      <c r="D329" s="2">
        <v>144</v>
      </c>
      <c r="E329" s="3" t="s">
        <v>52</v>
      </c>
      <c r="F329" s="30">
        <v>172.56</v>
      </c>
      <c r="G329" s="30">
        <v>1699.44</v>
      </c>
      <c r="H329" s="30">
        <v>60</v>
      </c>
      <c r="I329" s="30">
        <v>0</v>
      </c>
      <c r="J329" s="30">
        <v>0</v>
      </c>
      <c r="K329" s="30">
        <v>0</v>
      </c>
      <c r="L329" s="30">
        <v>0</v>
      </c>
      <c r="M329" s="30">
        <v>1932</v>
      </c>
      <c r="N329" s="35"/>
      <c r="O329" s="35"/>
    </row>
    <row r="330" spans="1:15" ht="12.75">
      <c r="A330" s="2">
        <v>2016</v>
      </c>
      <c r="B330" s="3" t="s">
        <v>9</v>
      </c>
      <c r="C330" s="3" t="s">
        <v>26</v>
      </c>
      <c r="D330" s="2">
        <v>145</v>
      </c>
      <c r="E330" s="3" t="s">
        <v>53</v>
      </c>
      <c r="F330" s="30">
        <v>30</v>
      </c>
      <c r="G330" s="30">
        <v>559</v>
      </c>
      <c r="H330" s="30">
        <v>18</v>
      </c>
      <c r="I330" s="30">
        <v>0</v>
      </c>
      <c r="J330" s="30">
        <v>0</v>
      </c>
      <c r="K330" s="30">
        <v>0</v>
      </c>
      <c r="L330" s="30">
        <v>0</v>
      </c>
      <c r="M330" s="30">
        <v>607</v>
      </c>
      <c r="N330" s="35"/>
      <c r="O330" s="35"/>
    </row>
    <row r="331" spans="1:15" ht="12.75">
      <c r="A331" s="2">
        <v>2016</v>
      </c>
      <c r="B331" s="3" t="s">
        <v>9</v>
      </c>
      <c r="C331" s="3" t="s">
        <v>26</v>
      </c>
      <c r="D331" s="2">
        <v>185</v>
      </c>
      <c r="E331" s="3" t="s">
        <v>87</v>
      </c>
      <c r="F331" s="30">
        <v>9</v>
      </c>
      <c r="G331" s="30">
        <v>111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120</v>
      </c>
      <c r="N331" s="35"/>
      <c r="O331" s="35"/>
    </row>
    <row r="332" spans="1:15" ht="12.75">
      <c r="A332" s="2">
        <v>2016</v>
      </c>
      <c r="B332" s="3" t="s">
        <v>9</v>
      </c>
      <c r="C332" s="3" t="s">
        <v>26</v>
      </c>
      <c r="D332" s="2"/>
      <c r="E332" s="3" t="s">
        <v>84</v>
      </c>
      <c r="F332" s="17">
        <f>SUM(F329:F331)</f>
        <v>211.56</v>
      </c>
      <c r="G332" s="2"/>
      <c r="H332" s="2"/>
      <c r="I332" s="2"/>
      <c r="J332" s="2"/>
      <c r="K332" s="2"/>
      <c r="L332" s="2"/>
      <c r="M332" s="16">
        <f>SUM(M329:M331)</f>
        <v>2659</v>
      </c>
      <c r="N332" s="25">
        <f>F332/M332</f>
        <v>0.07956374576908612</v>
      </c>
      <c r="O332" s="35"/>
    </row>
    <row r="333" spans="1:15" ht="12.75">
      <c r="A333" s="2">
        <v>2016</v>
      </c>
      <c r="B333" s="3" t="s">
        <v>10</v>
      </c>
      <c r="C333" s="3" t="s">
        <v>27</v>
      </c>
      <c r="D333" s="2">
        <v>146</v>
      </c>
      <c r="E333" s="3" t="s">
        <v>54</v>
      </c>
      <c r="F333" s="30">
        <v>0</v>
      </c>
      <c r="G333" s="30">
        <v>407.1</v>
      </c>
      <c r="H333" s="30">
        <v>18</v>
      </c>
      <c r="I333" s="30">
        <v>0</v>
      </c>
      <c r="J333" s="30">
        <v>0</v>
      </c>
      <c r="K333" s="30">
        <v>0</v>
      </c>
      <c r="L333" s="30">
        <v>0</v>
      </c>
      <c r="M333" s="30">
        <v>425.1</v>
      </c>
      <c r="N333" s="35"/>
      <c r="O333" s="35"/>
    </row>
    <row r="334" spans="1:15" ht="12.75">
      <c r="A334" s="2">
        <v>2016</v>
      </c>
      <c r="B334" s="3" t="s">
        <v>10</v>
      </c>
      <c r="C334" s="3" t="s">
        <v>27</v>
      </c>
      <c r="D334" s="2">
        <v>158</v>
      </c>
      <c r="E334" s="3" t="s">
        <v>51</v>
      </c>
      <c r="F334" s="30">
        <v>43</v>
      </c>
      <c r="G334" s="30">
        <v>858.65</v>
      </c>
      <c r="H334" s="30">
        <v>225.2</v>
      </c>
      <c r="I334" s="30">
        <v>0</v>
      </c>
      <c r="J334" s="30">
        <v>0</v>
      </c>
      <c r="K334" s="30">
        <v>0</v>
      </c>
      <c r="L334" s="30">
        <v>0</v>
      </c>
      <c r="M334" s="30">
        <v>1126.85</v>
      </c>
      <c r="N334" s="35"/>
      <c r="O334" s="35"/>
    </row>
    <row r="335" spans="1:15" ht="12.75">
      <c r="A335" s="2">
        <v>2016</v>
      </c>
      <c r="B335" s="3" t="s">
        <v>10</v>
      </c>
      <c r="C335" s="3" t="s">
        <v>27</v>
      </c>
      <c r="D335" s="2"/>
      <c r="E335" s="3" t="s">
        <v>84</v>
      </c>
      <c r="F335" s="17">
        <f>SUM(F333:F334)</f>
        <v>43</v>
      </c>
      <c r="G335" s="2"/>
      <c r="H335" s="2"/>
      <c r="I335" s="2"/>
      <c r="J335" s="2"/>
      <c r="K335" s="2"/>
      <c r="L335" s="2"/>
      <c r="M335" s="16">
        <f>SUM(M333:M334)</f>
        <v>1551.9499999999998</v>
      </c>
      <c r="N335" s="25">
        <f>F335/M335</f>
        <v>0.027707078191952065</v>
      </c>
      <c r="O335" s="35"/>
    </row>
    <row r="336" spans="1:15" ht="25.5">
      <c r="A336" s="2">
        <v>2016</v>
      </c>
      <c r="B336" s="3" t="s">
        <v>17</v>
      </c>
      <c r="C336" s="3" t="s">
        <v>34</v>
      </c>
      <c r="D336" s="2">
        <v>182</v>
      </c>
      <c r="E336" s="3" t="s">
        <v>71</v>
      </c>
      <c r="F336" s="2"/>
      <c r="G336" s="2"/>
      <c r="H336" s="2"/>
      <c r="I336" s="2"/>
      <c r="J336" s="2"/>
      <c r="K336" s="2"/>
      <c r="L336" s="2"/>
      <c r="M336" s="2"/>
      <c r="N336" s="35"/>
      <c r="O336" s="35"/>
    </row>
    <row r="337" spans="1:15" ht="12.75">
      <c r="A337" s="2">
        <v>2016</v>
      </c>
      <c r="B337" s="3" t="s">
        <v>17</v>
      </c>
      <c r="C337" s="3" t="s">
        <v>34</v>
      </c>
      <c r="D337" s="2"/>
      <c r="E337" s="3" t="s">
        <v>84</v>
      </c>
      <c r="F337" s="17">
        <f>SUM(F336)</f>
        <v>0</v>
      </c>
      <c r="G337" s="2"/>
      <c r="H337" s="2"/>
      <c r="I337" s="2"/>
      <c r="J337" s="2"/>
      <c r="K337" s="2"/>
      <c r="L337" s="2"/>
      <c r="M337" s="16">
        <f>SUM(M336)</f>
        <v>0</v>
      </c>
      <c r="N337" s="130" t="e">
        <f>F337/M337</f>
        <v>#DIV/0!</v>
      </c>
      <c r="O337" s="35"/>
    </row>
    <row r="338" spans="1:15" ht="12.75">
      <c r="A338" s="2">
        <v>2016</v>
      </c>
      <c r="B338" s="3" t="s">
        <v>11</v>
      </c>
      <c r="C338" s="3" t="s">
        <v>28</v>
      </c>
      <c r="D338" s="2">
        <v>139</v>
      </c>
      <c r="E338" s="3" t="s">
        <v>55</v>
      </c>
      <c r="F338" s="30">
        <v>55.3</v>
      </c>
      <c r="G338" s="30">
        <v>242.45</v>
      </c>
      <c r="H338" s="30">
        <v>58</v>
      </c>
      <c r="I338" s="30">
        <v>0</v>
      </c>
      <c r="J338" s="30">
        <v>0</v>
      </c>
      <c r="K338" s="30">
        <v>0</v>
      </c>
      <c r="L338" s="30">
        <v>0</v>
      </c>
      <c r="M338" s="30">
        <v>355.75</v>
      </c>
      <c r="N338" s="35"/>
      <c r="O338" s="35"/>
    </row>
    <row r="339" spans="1:15" ht="12.75">
      <c r="A339" s="2">
        <v>2016</v>
      </c>
      <c r="B339" s="3" t="s">
        <v>11</v>
      </c>
      <c r="C339" s="3" t="s">
        <v>28</v>
      </c>
      <c r="D339" s="2">
        <v>140</v>
      </c>
      <c r="E339" s="3" t="s">
        <v>56</v>
      </c>
      <c r="F339" s="30">
        <v>12.5</v>
      </c>
      <c r="G339" s="30">
        <v>242.1</v>
      </c>
      <c r="H339" s="30">
        <v>70.5</v>
      </c>
      <c r="I339" s="30">
        <v>24</v>
      </c>
      <c r="J339" s="30">
        <v>0</v>
      </c>
      <c r="K339" s="30">
        <v>18</v>
      </c>
      <c r="L339" s="30">
        <v>0</v>
      </c>
      <c r="M339" s="30">
        <v>367.1</v>
      </c>
      <c r="N339" s="35"/>
      <c r="O339" s="35"/>
    </row>
    <row r="340" spans="1:15" ht="12.75">
      <c r="A340" s="2">
        <v>2016</v>
      </c>
      <c r="B340" s="3" t="s">
        <v>11</v>
      </c>
      <c r="C340" s="3" t="s">
        <v>28</v>
      </c>
      <c r="D340" s="2">
        <v>141</v>
      </c>
      <c r="E340" s="3" t="s">
        <v>57</v>
      </c>
      <c r="F340" s="30">
        <v>71.75</v>
      </c>
      <c r="G340" s="30">
        <v>337.45</v>
      </c>
      <c r="H340" s="30">
        <v>40.5</v>
      </c>
      <c r="I340" s="30">
        <v>0</v>
      </c>
      <c r="J340" s="30">
        <v>0</v>
      </c>
      <c r="K340" s="30">
        <v>0</v>
      </c>
      <c r="L340" s="30">
        <v>0</v>
      </c>
      <c r="M340" s="30">
        <v>449.7</v>
      </c>
      <c r="N340" s="35"/>
      <c r="O340" s="35"/>
    </row>
    <row r="341" spans="1:15" ht="12.75">
      <c r="A341" s="2">
        <v>2016</v>
      </c>
      <c r="B341" s="3" t="s">
        <v>11</v>
      </c>
      <c r="C341" s="3" t="s">
        <v>28</v>
      </c>
      <c r="D341" s="2">
        <v>152</v>
      </c>
      <c r="E341" s="3" t="s">
        <v>58</v>
      </c>
      <c r="F341" s="30">
        <v>69.8</v>
      </c>
      <c r="G341" s="30">
        <v>288.4</v>
      </c>
      <c r="H341" s="30">
        <v>26.5</v>
      </c>
      <c r="I341" s="30">
        <v>0</v>
      </c>
      <c r="J341" s="30">
        <v>0</v>
      </c>
      <c r="K341" s="30">
        <v>4.5</v>
      </c>
      <c r="L341" s="30">
        <v>0</v>
      </c>
      <c r="M341" s="30">
        <v>389.2</v>
      </c>
      <c r="N341" s="35"/>
      <c r="O341" s="35"/>
    </row>
    <row r="342" spans="1:15" ht="12.75">
      <c r="A342" s="2">
        <v>2016</v>
      </c>
      <c r="B342" s="3" t="s">
        <v>11</v>
      </c>
      <c r="C342" s="3" t="s">
        <v>28</v>
      </c>
      <c r="D342" s="2"/>
      <c r="E342" s="3" t="s">
        <v>84</v>
      </c>
      <c r="F342" s="17">
        <f>SUM(F338:F341)</f>
        <v>209.35000000000002</v>
      </c>
      <c r="G342" s="2"/>
      <c r="H342" s="2"/>
      <c r="I342" s="2"/>
      <c r="J342" s="2"/>
      <c r="K342" s="2"/>
      <c r="L342" s="2"/>
      <c r="M342" s="16">
        <f>SUM(M338:M341)</f>
        <v>1561.75</v>
      </c>
      <c r="N342" s="25">
        <f>F342/M342</f>
        <v>0.1340483432047383</v>
      </c>
      <c r="O342" s="35"/>
    </row>
    <row r="343" spans="1:15" ht="12.75">
      <c r="A343" s="2">
        <v>2016</v>
      </c>
      <c r="B343" s="3" t="s">
        <v>12</v>
      </c>
      <c r="C343" s="3" t="s">
        <v>29</v>
      </c>
      <c r="D343" s="2">
        <v>156</v>
      </c>
      <c r="E343" s="3" t="s">
        <v>50</v>
      </c>
      <c r="F343" s="30">
        <v>286.5</v>
      </c>
      <c r="G343" s="30">
        <v>1783.5</v>
      </c>
      <c r="H343" s="30">
        <v>240</v>
      </c>
      <c r="I343" s="30">
        <v>0</v>
      </c>
      <c r="J343" s="30">
        <v>0</v>
      </c>
      <c r="K343" s="30">
        <v>0</v>
      </c>
      <c r="L343" s="30">
        <v>4.5</v>
      </c>
      <c r="M343" s="30">
        <v>2314.5</v>
      </c>
      <c r="N343" s="35"/>
      <c r="O343" s="35"/>
    </row>
    <row r="344" spans="1:15" ht="12.75">
      <c r="A344" s="2">
        <v>2016</v>
      </c>
      <c r="B344" s="3" t="s">
        <v>12</v>
      </c>
      <c r="C344" s="3" t="s">
        <v>29</v>
      </c>
      <c r="D344" s="2"/>
      <c r="E344" s="3" t="s">
        <v>84</v>
      </c>
      <c r="F344" s="17">
        <f>SUM(F343)</f>
        <v>286.5</v>
      </c>
      <c r="G344" s="2"/>
      <c r="H344" s="2"/>
      <c r="I344" s="2"/>
      <c r="J344" s="2"/>
      <c r="K344" s="2"/>
      <c r="L344" s="2"/>
      <c r="M344" s="16">
        <f>SUM(M343)</f>
        <v>2314.5</v>
      </c>
      <c r="N344" s="25">
        <f>F344/M344</f>
        <v>0.1237848347375243</v>
      </c>
      <c r="O344" s="35"/>
    </row>
    <row r="345" spans="1:15" ht="12.75">
      <c r="A345" s="2">
        <v>2016</v>
      </c>
      <c r="B345" s="3" t="s">
        <v>13</v>
      </c>
      <c r="C345" s="3" t="s">
        <v>30</v>
      </c>
      <c r="D345" s="2">
        <v>148</v>
      </c>
      <c r="E345" s="3" t="s">
        <v>59</v>
      </c>
      <c r="F345" s="30">
        <v>78.3</v>
      </c>
      <c r="G345" s="30">
        <v>685.85</v>
      </c>
      <c r="H345" s="30">
        <v>18</v>
      </c>
      <c r="I345" s="30">
        <v>0</v>
      </c>
      <c r="J345" s="30">
        <v>0</v>
      </c>
      <c r="K345" s="30">
        <v>0</v>
      </c>
      <c r="L345" s="30">
        <v>0</v>
      </c>
      <c r="M345" s="30">
        <v>782.15</v>
      </c>
      <c r="N345" s="35"/>
      <c r="O345" s="35"/>
    </row>
    <row r="346" spans="1:15" ht="12.75">
      <c r="A346" s="2">
        <v>2016</v>
      </c>
      <c r="B346" s="3" t="s">
        <v>13</v>
      </c>
      <c r="C346" s="3" t="s">
        <v>30</v>
      </c>
      <c r="D346" s="2">
        <v>149</v>
      </c>
      <c r="E346" s="3" t="s">
        <v>60</v>
      </c>
      <c r="F346" s="30">
        <v>7</v>
      </c>
      <c r="G346" s="30">
        <v>374.38</v>
      </c>
      <c r="H346" s="30">
        <v>6</v>
      </c>
      <c r="I346" s="30">
        <v>0</v>
      </c>
      <c r="J346" s="30">
        <v>0</v>
      </c>
      <c r="K346" s="30">
        <v>0</v>
      </c>
      <c r="L346" s="30">
        <v>0</v>
      </c>
      <c r="M346" s="30">
        <v>387.38</v>
      </c>
      <c r="N346" s="35"/>
      <c r="O346" s="35"/>
    </row>
    <row r="347" spans="1:15" ht="12.75">
      <c r="A347" s="2">
        <v>2016</v>
      </c>
      <c r="B347" s="3" t="s">
        <v>13</v>
      </c>
      <c r="C347" s="3" t="s">
        <v>30</v>
      </c>
      <c r="D347" s="2">
        <v>150</v>
      </c>
      <c r="E347" s="3" t="s">
        <v>61</v>
      </c>
      <c r="F347" s="30">
        <v>14.4</v>
      </c>
      <c r="G347" s="30">
        <v>545.1</v>
      </c>
      <c r="H347" s="30">
        <v>195.1</v>
      </c>
      <c r="I347" s="30">
        <v>0</v>
      </c>
      <c r="J347" s="30">
        <v>0</v>
      </c>
      <c r="K347" s="30">
        <v>0</v>
      </c>
      <c r="L347" s="30">
        <v>0</v>
      </c>
      <c r="M347" s="30">
        <v>754.6</v>
      </c>
      <c r="N347" s="35"/>
      <c r="O347" s="35"/>
    </row>
    <row r="348" spans="1:15" ht="12.75">
      <c r="A348" s="2">
        <v>2016</v>
      </c>
      <c r="B348" s="3" t="s">
        <v>13</v>
      </c>
      <c r="C348" s="3" t="s">
        <v>30</v>
      </c>
      <c r="D348" s="2">
        <v>151</v>
      </c>
      <c r="E348" s="3" t="s">
        <v>62</v>
      </c>
      <c r="F348" s="30">
        <v>22.85</v>
      </c>
      <c r="G348" s="30">
        <v>453.9</v>
      </c>
      <c r="H348" s="30">
        <v>16.5</v>
      </c>
      <c r="I348" s="30">
        <v>0</v>
      </c>
      <c r="J348" s="30">
        <v>0</v>
      </c>
      <c r="K348" s="30">
        <v>0</v>
      </c>
      <c r="L348" s="30">
        <v>0</v>
      </c>
      <c r="M348" s="30">
        <v>493.25</v>
      </c>
      <c r="N348" s="35"/>
      <c r="O348" s="35"/>
    </row>
    <row r="349" spans="1:15" ht="12.75">
      <c r="A349" s="2">
        <v>2016</v>
      </c>
      <c r="B349" s="3" t="s">
        <v>13</v>
      </c>
      <c r="C349" s="3" t="s">
        <v>30</v>
      </c>
      <c r="D349" s="2"/>
      <c r="E349" s="3" t="s">
        <v>84</v>
      </c>
      <c r="F349" s="17">
        <f>SUM(F345:F348)</f>
        <v>122.55000000000001</v>
      </c>
      <c r="G349" s="2"/>
      <c r="H349" s="2"/>
      <c r="I349" s="2"/>
      <c r="J349" s="2"/>
      <c r="K349" s="2"/>
      <c r="L349" s="2"/>
      <c r="M349" s="16">
        <f>SUM(M345:M348)</f>
        <v>2417.38</v>
      </c>
      <c r="N349" s="25">
        <f>F349/M349</f>
        <v>0.05069538094962315</v>
      </c>
      <c r="O349" s="35"/>
    </row>
    <row r="350" spans="1:15" ht="12.75">
      <c r="A350" s="2">
        <v>2016</v>
      </c>
      <c r="B350" s="3" t="s">
        <v>14</v>
      </c>
      <c r="C350" s="3" t="s">
        <v>31</v>
      </c>
      <c r="D350" s="2">
        <v>167</v>
      </c>
      <c r="E350" s="3" t="s">
        <v>63</v>
      </c>
      <c r="F350" s="30">
        <v>24.7</v>
      </c>
      <c r="G350" s="30">
        <v>1022.3</v>
      </c>
      <c r="H350" s="30">
        <v>153.3</v>
      </c>
      <c r="I350" s="30">
        <v>0</v>
      </c>
      <c r="J350" s="30">
        <v>0</v>
      </c>
      <c r="K350" s="30">
        <v>0</v>
      </c>
      <c r="L350" s="30">
        <v>0</v>
      </c>
      <c r="M350" s="30">
        <v>1200.3</v>
      </c>
      <c r="N350" s="35"/>
      <c r="O350" s="35"/>
    </row>
    <row r="351" spans="1:15" ht="12.75">
      <c r="A351" s="2">
        <v>2016</v>
      </c>
      <c r="B351" s="3" t="s">
        <v>14</v>
      </c>
      <c r="C351" s="3" t="s">
        <v>31</v>
      </c>
      <c r="D351" s="2"/>
      <c r="E351" s="3" t="s">
        <v>84</v>
      </c>
      <c r="F351" s="17">
        <f>SUM(F350)</f>
        <v>24.7</v>
      </c>
      <c r="G351" s="2"/>
      <c r="H351" s="2"/>
      <c r="I351" s="2"/>
      <c r="J351" s="2"/>
      <c r="K351" s="2"/>
      <c r="L351" s="2"/>
      <c r="M351" s="16">
        <f>SUM(M350)</f>
        <v>1200.3</v>
      </c>
      <c r="N351" s="25">
        <f>F351/M351</f>
        <v>0.0205781887861368</v>
      </c>
      <c r="O351" s="35"/>
    </row>
    <row r="352" spans="1:15" ht="12.75">
      <c r="A352" s="2">
        <v>2016</v>
      </c>
      <c r="B352" s="3" t="s">
        <v>16</v>
      </c>
      <c r="C352" s="3" t="s">
        <v>33</v>
      </c>
      <c r="D352" s="2">
        <v>998</v>
      </c>
      <c r="E352" s="3" t="s">
        <v>72</v>
      </c>
      <c r="F352" s="30">
        <v>42</v>
      </c>
      <c r="G352" s="30">
        <v>0</v>
      </c>
      <c r="H352" s="30">
        <v>0</v>
      </c>
      <c r="I352" s="30">
        <v>102</v>
      </c>
      <c r="J352" s="30">
        <v>6</v>
      </c>
      <c r="K352" s="30">
        <v>85</v>
      </c>
      <c r="L352" s="30">
        <v>0</v>
      </c>
      <c r="M352" s="30">
        <v>235</v>
      </c>
      <c r="N352" s="35"/>
      <c r="O352" s="35"/>
    </row>
    <row r="353" spans="1:15" ht="12.75">
      <c r="A353" s="2">
        <v>2016</v>
      </c>
      <c r="B353" s="3" t="s">
        <v>16</v>
      </c>
      <c r="C353" s="3" t="s">
        <v>33</v>
      </c>
      <c r="D353" s="2">
        <v>999</v>
      </c>
      <c r="E353" s="3" t="s">
        <v>70</v>
      </c>
      <c r="F353" s="30">
        <v>0</v>
      </c>
      <c r="G353" s="30">
        <v>153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153</v>
      </c>
      <c r="N353" s="35"/>
      <c r="O353" s="35"/>
    </row>
    <row r="354" spans="1:15" ht="12.75">
      <c r="A354" s="2">
        <v>2016</v>
      </c>
      <c r="B354" s="3" t="s">
        <v>16</v>
      </c>
      <c r="C354" s="3" t="s">
        <v>33</v>
      </c>
      <c r="D354" s="36"/>
      <c r="E354" s="20" t="s">
        <v>84</v>
      </c>
      <c r="F354" s="37">
        <f>SUM(F352:F353)</f>
        <v>42</v>
      </c>
      <c r="G354" s="35"/>
      <c r="H354" s="35"/>
      <c r="I354" s="35"/>
      <c r="J354" s="35"/>
      <c r="K354" s="35"/>
      <c r="L354" s="35"/>
      <c r="M354" s="38">
        <f>SUM(M352:M353)</f>
        <v>388</v>
      </c>
      <c r="N354" s="25">
        <f>F354/M354</f>
        <v>0.10824742268041238</v>
      </c>
      <c r="O354" s="35"/>
    </row>
    <row r="355" spans="1:15" ht="12.75">
      <c r="A355" s="35"/>
      <c r="B355" s="35"/>
      <c r="C355" s="35"/>
      <c r="D355" s="35"/>
      <c r="E355" s="35"/>
      <c r="F355" s="32"/>
      <c r="G355" s="32"/>
      <c r="H355" s="32"/>
      <c r="I355" s="32"/>
      <c r="J355" s="32"/>
      <c r="K355" s="32"/>
      <c r="L355" s="32"/>
      <c r="M355" s="32"/>
      <c r="N355" s="35"/>
      <c r="O355" s="35"/>
    </row>
    <row r="356" spans="1:15" ht="12.75">
      <c r="A356">
        <v>2017</v>
      </c>
      <c r="B356" t="s">
        <v>2</v>
      </c>
      <c r="C356" t="s">
        <v>19</v>
      </c>
      <c r="D356">
        <v>147</v>
      </c>
      <c r="E356" t="s">
        <v>37</v>
      </c>
      <c r="F356">
        <v>0</v>
      </c>
      <c r="G356">
        <v>10.5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10.5</v>
      </c>
      <c r="N356" s="35"/>
      <c r="O356" s="35"/>
    </row>
    <row r="357" spans="1:15" ht="12.75">
      <c r="A357">
        <v>2017</v>
      </c>
      <c r="B357" t="s">
        <v>2</v>
      </c>
      <c r="C357" t="s">
        <v>19</v>
      </c>
      <c r="D357">
        <v>178</v>
      </c>
      <c r="E357" t="s">
        <v>69</v>
      </c>
      <c r="F357">
        <v>298.1</v>
      </c>
      <c r="G357">
        <v>2118.8</v>
      </c>
      <c r="H357">
        <v>114.75</v>
      </c>
      <c r="I357">
        <v>0</v>
      </c>
      <c r="J357">
        <v>0</v>
      </c>
      <c r="K357">
        <v>0</v>
      </c>
      <c r="L357">
        <v>0</v>
      </c>
      <c r="M357">
        <v>2531.65</v>
      </c>
      <c r="N357" s="35"/>
      <c r="O357" s="35"/>
    </row>
    <row r="358" spans="1:15" ht="12.75">
      <c r="A358">
        <v>2017</v>
      </c>
      <c r="B358" t="s">
        <v>2</v>
      </c>
      <c r="C358" t="s">
        <v>19</v>
      </c>
      <c r="D358" s="35"/>
      <c r="E358" s="35" t="s">
        <v>84</v>
      </c>
      <c r="F358" s="37">
        <f>SUM(F356:F357)</f>
        <v>298.1</v>
      </c>
      <c r="G358" s="32"/>
      <c r="H358" s="32"/>
      <c r="I358" s="32"/>
      <c r="J358" s="32"/>
      <c r="K358" s="32"/>
      <c r="L358" s="32"/>
      <c r="M358" s="38">
        <f>SUM(M356:M357)</f>
        <v>2542.15</v>
      </c>
      <c r="N358" s="25">
        <f>F358/M358</f>
        <v>0.11726294671832897</v>
      </c>
      <c r="O358" s="35"/>
    </row>
    <row r="359" spans="1:15" ht="12.75">
      <c r="A359">
        <v>2017</v>
      </c>
      <c r="B359" t="s">
        <v>3</v>
      </c>
      <c r="C359" t="s">
        <v>20</v>
      </c>
      <c r="D359">
        <v>168</v>
      </c>
      <c r="E359" t="s">
        <v>38</v>
      </c>
      <c r="F359">
        <v>6</v>
      </c>
      <c r="G359">
        <v>470.1</v>
      </c>
      <c r="H359">
        <v>14.6</v>
      </c>
      <c r="I359">
        <v>0</v>
      </c>
      <c r="J359">
        <v>0</v>
      </c>
      <c r="K359">
        <v>0</v>
      </c>
      <c r="L359">
        <v>0</v>
      </c>
      <c r="M359">
        <v>490.7</v>
      </c>
      <c r="N359" s="35"/>
      <c r="O359" s="35"/>
    </row>
    <row r="360" spans="1:15" ht="12.75">
      <c r="A360">
        <v>2017</v>
      </c>
      <c r="B360" t="s">
        <v>3</v>
      </c>
      <c r="C360" t="s">
        <v>20</v>
      </c>
      <c r="D360">
        <v>173</v>
      </c>
      <c r="E360" t="s">
        <v>39</v>
      </c>
      <c r="F360">
        <v>9.3</v>
      </c>
      <c r="G360">
        <v>668.4</v>
      </c>
      <c r="H360">
        <v>22.8</v>
      </c>
      <c r="I360">
        <v>0</v>
      </c>
      <c r="J360">
        <v>0</v>
      </c>
      <c r="K360">
        <v>0</v>
      </c>
      <c r="L360">
        <v>0</v>
      </c>
      <c r="M360">
        <v>700.5</v>
      </c>
      <c r="N360" s="35"/>
      <c r="O360" s="35"/>
    </row>
    <row r="361" spans="1:15" ht="12.75">
      <c r="A361">
        <v>2017</v>
      </c>
      <c r="B361" t="s">
        <v>3</v>
      </c>
      <c r="C361" t="s">
        <v>20</v>
      </c>
      <c r="E361" s="47" t="s">
        <v>84</v>
      </c>
      <c r="F361" s="37">
        <f>SUM(F359:F360)</f>
        <v>15.3</v>
      </c>
      <c r="M361" s="38">
        <f>SUM(M359:M360)</f>
        <v>1191.2</v>
      </c>
      <c r="N361" s="25">
        <f>F361/M361</f>
        <v>0.012844190732034922</v>
      </c>
      <c r="O361" s="35"/>
    </row>
    <row r="362" spans="1:15" ht="12.75">
      <c r="A362">
        <v>2017</v>
      </c>
      <c r="B362" t="s">
        <v>4</v>
      </c>
      <c r="C362" t="s">
        <v>21</v>
      </c>
      <c r="D362">
        <v>154</v>
      </c>
      <c r="E362" t="s">
        <v>40</v>
      </c>
      <c r="F362">
        <v>228.25</v>
      </c>
      <c r="G362">
        <v>1178.2</v>
      </c>
      <c r="H362">
        <v>294.85</v>
      </c>
      <c r="I362">
        <v>0</v>
      </c>
      <c r="J362">
        <v>0</v>
      </c>
      <c r="K362">
        <v>0</v>
      </c>
      <c r="L362">
        <v>0</v>
      </c>
      <c r="M362">
        <v>1701.3</v>
      </c>
      <c r="N362" s="35"/>
      <c r="O362" s="35"/>
    </row>
    <row r="363" spans="1:15" ht="12.75">
      <c r="A363">
        <v>2017</v>
      </c>
      <c r="B363" t="s">
        <v>4</v>
      </c>
      <c r="C363" t="s">
        <v>21</v>
      </c>
      <c r="D363">
        <v>155</v>
      </c>
      <c r="E363" t="s">
        <v>41</v>
      </c>
      <c r="F363">
        <v>104.4</v>
      </c>
      <c r="G363">
        <v>361.6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466</v>
      </c>
      <c r="N363" s="35"/>
      <c r="O363" s="35"/>
    </row>
    <row r="364" spans="1:13" ht="12.75">
      <c r="A364">
        <v>2017</v>
      </c>
      <c r="B364" t="s">
        <v>4</v>
      </c>
      <c r="C364" t="s">
        <v>21</v>
      </c>
      <c r="D364">
        <v>165</v>
      </c>
      <c r="E364" t="s">
        <v>42</v>
      </c>
      <c r="F364">
        <v>23.14</v>
      </c>
      <c r="G364">
        <v>331.08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354.22</v>
      </c>
    </row>
    <row r="365" spans="1:13" ht="12.75">
      <c r="A365">
        <v>2017</v>
      </c>
      <c r="B365" t="s">
        <v>4</v>
      </c>
      <c r="C365" t="s">
        <v>21</v>
      </c>
      <c r="D365">
        <v>174</v>
      </c>
      <c r="E365" t="s">
        <v>64</v>
      </c>
      <c r="F365">
        <v>19.75</v>
      </c>
      <c r="G365">
        <v>359.15</v>
      </c>
      <c r="H365">
        <v>9</v>
      </c>
      <c r="I365">
        <v>0</v>
      </c>
      <c r="J365">
        <v>0</v>
      </c>
      <c r="K365">
        <v>0</v>
      </c>
      <c r="L365">
        <v>0</v>
      </c>
      <c r="M365">
        <v>387.9</v>
      </c>
    </row>
    <row r="366" spans="1:13" ht="12.75">
      <c r="A366">
        <v>2017</v>
      </c>
      <c r="B366" t="s">
        <v>4</v>
      </c>
      <c r="C366" t="s">
        <v>21</v>
      </c>
      <c r="D366">
        <v>175</v>
      </c>
      <c r="E366" t="s">
        <v>65</v>
      </c>
      <c r="F366">
        <v>18.64</v>
      </c>
      <c r="G366">
        <v>401.16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419.8</v>
      </c>
    </row>
    <row r="367" spans="1:13" ht="12.75">
      <c r="A367">
        <v>2017</v>
      </c>
      <c r="B367" t="s">
        <v>4</v>
      </c>
      <c r="C367" t="s">
        <v>21</v>
      </c>
      <c r="D367">
        <v>187</v>
      </c>
      <c r="E367" t="s">
        <v>42</v>
      </c>
      <c r="F367">
        <v>6.6</v>
      </c>
      <c r="G367">
        <v>105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111.6</v>
      </c>
    </row>
    <row r="368" spans="1:14" ht="12.75">
      <c r="A368">
        <v>2017</v>
      </c>
      <c r="B368" t="s">
        <v>4</v>
      </c>
      <c r="C368" t="s">
        <v>21</v>
      </c>
      <c r="E368" s="47" t="s">
        <v>84</v>
      </c>
      <c r="F368" s="37">
        <f>SUM(F362:F367)</f>
        <v>400.78</v>
      </c>
      <c r="M368" s="38">
        <f>SUM(M362:M367)</f>
        <v>3440.8200000000006</v>
      </c>
      <c r="N368" s="25">
        <f>F368/M368</f>
        <v>0.11647804883719576</v>
      </c>
    </row>
    <row r="369" spans="1:13" ht="12.75">
      <c r="A369">
        <v>2017</v>
      </c>
      <c r="B369" t="s">
        <v>5</v>
      </c>
      <c r="C369" t="s">
        <v>22</v>
      </c>
      <c r="D369">
        <v>142</v>
      </c>
      <c r="E369" t="s">
        <v>43</v>
      </c>
      <c r="F369">
        <v>69</v>
      </c>
      <c r="G369">
        <v>865.05</v>
      </c>
      <c r="H369">
        <v>34.2</v>
      </c>
      <c r="I369">
        <v>6.75</v>
      </c>
      <c r="J369">
        <v>9</v>
      </c>
      <c r="K369">
        <v>0</v>
      </c>
      <c r="L369">
        <v>0</v>
      </c>
      <c r="M369">
        <v>984</v>
      </c>
    </row>
    <row r="370" spans="1:13" ht="12.75">
      <c r="A370">
        <v>2017</v>
      </c>
      <c r="B370" t="s">
        <v>5</v>
      </c>
      <c r="C370" t="s">
        <v>22</v>
      </c>
      <c r="D370">
        <v>160</v>
      </c>
      <c r="E370" t="s">
        <v>44</v>
      </c>
      <c r="F370">
        <v>46.7</v>
      </c>
      <c r="G370">
        <v>487.05</v>
      </c>
      <c r="H370">
        <v>268.95</v>
      </c>
      <c r="I370">
        <v>10.5</v>
      </c>
      <c r="J370">
        <v>0</v>
      </c>
      <c r="K370">
        <v>10.5</v>
      </c>
      <c r="L370">
        <v>0</v>
      </c>
      <c r="M370">
        <v>823.7</v>
      </c>
    </row>
    <row r="371" spans="1:13" ht="12.75">
      <c r="A371">
        <v>2017</v>
      </c>
      <c r="B371" t="s">
        <v>5</v>
      </c>
      <c r="C371" t="s">
        <v>22</v>
      </c>
      <c r="D371">
        <v>161</v>
      </c>
      <c r="E371" t="s">
        <v>45</v>
      </c>
      <c r="F371">
        <v>50.85</v>
      </c>
      <c r="G371">
        <v>442.7</v>
      </c>
      <c r="H371">
        <v>25.25</v>
      </c>
      <c r="I371">
        <v>4.5</v>
      </c>
      <c r="J371">
        <v>0</v>
      </c>
      <c r="K371">
        <v>9</v>
      </c>
      <c r="L371">
        <v>0</v>
      </c>
      <c r="M371">
        <v>532.3</v>
      </c>
    </row>
    <row r="372" spans="1:13" ht="12.75">
      <c r="A372">
        <v>2017</v>
      </c>
      <c r="B372" t="s">
        <v>5</v>
      </c>
      <c r="C372" t="s">
        <v>22</v>
      </c>
      <c r="D372">
        <v>163</v>
      </c>
      <c r="E372" t="s">
        <v>46</v>
      </c>
      <c r="F372">
        <v>69.19</v>
      </c>
      <c r="G372">
        <v>725.88</v>
      </c>
      <c r="H372">
        <v>210</v>
      </c>
      <c r="I372">
        <v>0</v>
      </c>
      <c r="J372">
        <v>0</v>
      </c>
      <c r="K372">
        <v>0</v>
      </c>
      <c r="L372">
        <v>0</v>
      </c>
      <c r="M372">
        <v>1005.07</v>
      </c>
    </row>
    <row r="373" spans="1:13" ht="12.75">
      <c r="A373">
        <v>2017</v>
      </c>
      <c r="B373" t="s">
        <v>5</v>
      </c>
      <c r="C373" t="s">
        <v>22</v>
      </c>
      <c r="D373">
        <v>169</v>
      </c>
      <c r="E373" t="s">
        <v>47</v>
      </c>
      <c r="F373">
        <v>72.05</v>
      </c>
      <c r="G373">
        <v>948.2</v>
      </c>
      <c r="H373">
        <v>30.3</v>
      </c>
      <c r="I373">
        <v>0</v>
      </c>
      <c r="J373">
        <v>0</v>
      </c>
      <c r="K373">
        <v>6</v>
      </c>
      <c r="L373">
        <v>0</v>
      </c>
      <c r="M373">
        <v>1056.55</v>
      </c>
    </row>
    <row r="374" spans="1:14" ht="12.75">
      <c r="A374">
        <v>2017</v>
      </c>
      <c r="B374" t="s">
        <v>5</v>
      </c>
      <c r="C374" t="s">
        <v>22</v>
      </c>
      <c r="E374" s="47" t="s">
        <v>84</v>
      </c>
      <c r="F374" s="37">
        <f>SUM(F369:F373)</f>
        <v>307.79</v>
      </c>
      <c r="M374" s="22">
        <f>SUM(M369:M373)</f>
        <v>4401.62</v>
      </c>
      <c r="N374" s="25">
        <f>F374/M374</f>
        <v>0.06992652705140381</v>
      </c>
    </row>
    <row r="375" spans="1:13" ht="12.75">
      <c r="A375">
        <v>2017</v>
      </c>
      <c r="B375" t="s">
        <v>6</v>
      </c>
      <c r="C375" t="s">
        <v>23</v>
      </c>
      <c r="D375">
        <v>153</v>
      </c>
      <c r="E375" t="s">
        <v>48</v>
      </c>
      <c r="F375">
        <v>12</v>
      </c>
      <c r="G375">
        <v>324.75</v>
      </c>
      <c r="H375">
        <v>4.5</v>
      </c>
      <c r="I375">
        <v>0</v>
      </c>
      <c r="J375">
        <v>0</v>
      </c>
      <c r="K375">
        <v>0</v>
      </c>
      <c r="L375">
        <v>0</v>
      </c>
      <c r="M375">
        <v>341.25</v>
      </c>
    </row>
    <row r="376" spans="1:14" ht="12.75">
      <c r="A376">
        <v>2017</v>
      </c>
      <c r="B376" t="s">
        <v>6</v>
      </c>
      <c r="C376" t="s">
        <v>23</v>
      </c>
      <c r="E376" s="47" t="s">
        <v>84</v>
      </c>
      <c r="F376" s="37">
        <f>SUM(F375)</f>
        <v>12</v>
      </c>
      <c r="M376" s="22">
        <f>SUM(M375)</f>
        <v>341.25</v>
      </c>
      <c r="N376" s="25">
        <f>F376/M376</f>
        <v>0.035164835164835165</v>
      </c>
    </row>
    <row r="377" spans="1:13" ht="12.75">
      <c r="A377">
        <v>2017</v>
      </c>
      <c r="B377" t="s">
        <v>7</v>
      </c>
      <c r="C377" t="s">
        <v>24</v>
      </c>
      <c r="D377">
        <v>138</v>
      </c>
      <c r="E377" t="s">
        <v>49</v>
      </c>
      <c r="F377">
        <v>21</v>
      </c>
      <c r="G377">
        <v>549</v>
      </c>
      <c r="H377">
        <v>246</v>
      </c>
      <c r="I377">
        <v>0</v>
      </c>
      <c r="J377">
        <v>0</v>
      </c>
      <c r="K377">
        <v>0</v>
      </c>
      <c r="L377">
        <v>0</v>
      </c>
      <c r="M377">
        <v>816</v>
      </c>
    </row>
    <row r="378" spans="1:14" ht="12.75">
      <c r="A378">
        <v>2017</v>
      </c>
      <c r="B378" t="s">
        <v>7</v>
      </c>
      <c r="C378" t="s">
        <v>24</v>
      </c>
      <c r="E378" s="47" t="s">
        <v>84</v>
      </c>
      <c r="F378" s="37">
        <f>SUM(F377)</f>
        <v>21</v>
      </c>
      <c r="M378" s="22">
        <f>SUM(M377)</f>
        <v>816</v>
      </c>
      <c r="N378" s="25">
        <f>F378/M378</f>
        <v>0.025735294117647058</v>
      </c>
    </row>
    <row r="379" spans="1:13" ht="12.75">
      <c r="A379">
        <v>2017</v>
      </c>
      <c r="B379" t="s">
        <v>8</v>
      </c>
      <c r="C379" t="s">
        <v>25</v>
      </c>
      <c r="D379">
        <v>143</v>
      </c>
      <c r="E379" t="s">
        <v>43</v>
      </c>
      <c r="F379">
        <v>32.2</v>
      </c>
      <c r="G379">
        <v>395</v>
      </c>
      <c r="H379">
        <v>12</v>
      </c>
      <c r="I379">
        <v>0</v>
      </c>
      <c r="J379">
        <v>0</v>
      </c>
      <c r="K379">
        <v>0</v>
      </c>
      <c r="L379">
        <v>0</v>
      </c>
      <c r="M379">
        <v>439.2</v>
      </c>
    </row>
    <row r="380" spans="1:13" ht="12.75">
      <c r="A380">
        <v>2017</v>
      </c>
      <c r="B380" t="s">
        <v>8</v>
      </c>
      <c r="C380" t="s">
        <v>25</v>
      </c>
      <c r="D380">
        <v>157</v>
      </c>
      <c r="E380" t="s">
        <v>50</v>
      </c>
      <c r="F380">
        <v>43.5</v>
      </c>
      <c r="G380">
        <v>303</v>
      </c>
      <c r="H380">
        <v>60</v>
      </c>
      <c r="I380">
        <v>0</v>
      </c>
      <c r="J380">
        <v>0</v>
      </c>
      <c r="K380">
        <v>0</v>
      </c>
      <c r="L380">
        <v>0</v>
      </c>
      <c r="M380">
        <v>406.5</v>
      </c>
    </row>
    <row r="381" spans="1:13" ht="12.75">
      <c r="A381">
        <v>2017</v>
      </c>
      <c r="B381" t="s">
        <v>8</v>
      </c>
      <c r="C381" t="s">
        <v>25</v>
      </c>
      <c r="D381">
        <v>159</v>
      </c>
      <c r="E381" t="s">
        <v>51</v>
      </c>
      <c r="F381">
        <v>66.5</v>
      </c>
      <c r="G381">
        <v>304.1</v>
      </c>
      <c r="H381">
        <v>56</v>
      </c>
      <c r="I381">
        <v>0</v>
      </c>
      <c r="J381">
        <v>0</v>
      </c>
      <c r="K381">
        <v>0</v>
      </c>
      <c r="L381">
        <v>0</v>
      </c>
      <c r="M381">
        <v>426.6</v>
      </c>
    </row>
    <row r="382" spans="1:13" ht="12.75">
      <c r="A382">
        <v>2017</v>
      </c>
      <c r="B382" t="s">
        <v>8</v>
      </c>
      <c r="C382" t="s">
        <v>25</v>
      </c>
      <c r="D382">
        <v>162</v>
      </c>
      <c r="E382" t="s">
        <v>45</v>
      </c>
      <c r="F382">
        <v>31.5</v>
      </c>
      <c r="G382">
        <v>302.4</v>
      </c>
      <c r="H382">
        <v>9</v>
      </c>
      <c r="I382">
        <v>6</v>
      </c>
      <c r="J382">
        <v>0</v>
      </c>
      <c r="K382">
        <v>6</v>
      </c>
      <c r="L382">
        <v>0</v>
      </c>
      <c r="M382">
        <v>354.9</v>
      </c>
    </row>
    <row r="383" spans="1:13" ht="12.75">
      <c r="A383">
        <v>2017</v>
      </c>
      <c r="B383" t="s">
        <v>8</v>
      </c>
      <c r="C383" t="s">
        <v>25</v>
      </c>
      <c r="D383">
        <v>166</v>
      </c>
      <c r="E383" t="s">
        <v>42</v>
      </c>
      <c r="F383">
        <v>5.25</v>
      </c>
      <c r="G383">
        <v>191.25</v>
      </c>
      <c r="H383">
        <v>4.5</v>
      </c>
      <c r="I383">
        <v>0</v>
      </c>
      <c r="J383">
        <v>0</v>
      </c>
      <c r="K383">
        <v>0</v>
      </c>
      <c r="L383">
        <v>0</v>
      </c>
      <c r="M383">
        <v>201</v>
      </c>
    </row>
    <row r="384" spans="1:13" ht="12.75">
      <c r="A384">
        <v>2017</v>
      </c>
      <c r="B384" t="s">
        <v>8</v>
      </c>
      <c r="C384" t="s">
        <v>25</v>
      </c>
      <c r="D384">
        <v>170</v>
      </c>
      <c r="E384" t="s">
        <v>47</v>
      </c>
      <c r="F384">
        <v>57.35</v>
      </c>
      <c r="G384">
        <v>564.9</v>
      </c>
      <c r="H384">
        <v>27</v>
      </c>
      <c r="I384">
        <v>0</v>
      </c>
      <c r="J384">
        <v>0</v>
      </c>
      <c r="K384">
        <v>0</v>
      </c>
      <c r="L384">
        <v>0</v>
      </c>
      <c r="M384">
        <v>649.25</v>
      </c>
    </row>
    <row r="385" spans="1:13" ht="12.75">
      <c r="A385">
        <v>2017</v>
      </c>
      <c r="B385" t="s">
        <v>8</v>
      </c>
      <c r="C385" t="s">
        <v>25</v>
      </c>
      <c r="D385">
        <v>188</v>
      </c>
      <c r="E385" t="s">
        <v>42</v>
      </c>
      <c r="F385">
        <v>4.8</v>
      </c>
      <c r="G385">
        <v>68.7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73.5</v>
      </c>
    </row>
    <row r="386" spans="1:14" ht="12.75">
      <c r="A386">
        <v>2017</v>
      </c>
      <c r="B386" t="s">
        <v>8</v>
      </c>
      <c r="C386" t="s">
        <v>25</v>
      </c>
      <c r="E386" s="47" t="s">
        <v>84</v>
      </c>
      <c r="F386" s="37">
        <f>SUM(F379:F385)</f>
        <v>241.1</v>
      </c>
      <c r="M386" s="22">
        <f>SUM(M379:M385)</f>
        <v>2550.9500000000003</v>
      </c>
      <c r="N386" s="25">
        <f>F386/M386</f>
        <v>0.09451380858111683</v>
      </c>
    </row>
    <row r="387" spans="1:13" ht="12.75">
      <c r="A387">
        <v>2017</v>
      </c>
      <c r="B387" t="s">
        <v>9</v>
      </c>
      <c r="C387" t="s">
        <v>26</v>
      </c>
      <c r="D387">
        <v>144</v>
      </c>
      <c r="E387" t="s">
        <v>52</v>
      </c>
      <c r="F387">
        <v>176.5</v>
      </c>
      <c r="G387">
        <v>1695.5</v>
      </c>
      <c r="H387">
        <v>55.5</v>
      </c>
      <c r="I387">
        <v>0</v>
      </c>
      <c r="J387">
        <v>0</v>
      </c>
      <c r="K387">
        <v>0</v>
      </c>
      <c r="L387">
        <v>0</v>
      </c>
      <c r="M387">
        <v>1927.5</v>
      </c>
    </row>
    <row r="388" spans="1:13" ht="12.75">
      <c r="A388">
        <v>2017</v>
      </c>
      <c r="B388" t="s">
        <v>9</v>
      </c>
      <c r="C388" t="s">
        <v>26</v>
      </c>
      <c r="D388">
        <v>145</v>
      </c>
      <c r="E388" t="s">
        <v>53</v>
      </c>
      <c r="F388">
        <v>10</v>
      </c>
      <c r="G388">
        <v>577</v>
      </c>
      <c r="H388">
        <v>18</v>
      </c>
      <c r="I388">
        <v>0</v>
      </c>
      <c r="J388">
        <v>0</v>
      </c>
      <c r="K388">
        <v>0</v>
      </c>
      <c r="L388">
        <v>0</v>
      </c>
      <c r="M388">
        <v>605</v>
      </c>
    </row>
    <row r="389" spans="1:13" ht="12.75">
      <c r="A389">
        <v>2017</v>
      </c>
      <c r="B389" t="s">
        <v>9</v>
      </c>
      <c r="C389" t="s">
        <v>26</v>
      </c>
      <c r="D389">
        <v>185</v>
      </c>
      <c r="E389" t="s">
        <v>87</v>
      </c>
      <c r="F389">
        <v>6</v>
      </c>
      <c r="G389">
        <v>271.5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294</v>
      </c>
    </row>
    <row r="390" spans="1:14" ht="12.75">
      <c r="A390">
        <v>2017</v>
      </c>
      <c r="B390" t="s">
        <v>9</v>
      </c>
      <c r="C390" t="s">
        <v>26</v>
      </c>
      <c r="E390" s="47" t="s">
        <v>84</v>
      </c>
      <c r="F390" s="37">
        <f>SUM(F387:F389)</f>
        <v>192.5</v>
      </c>
      <c r="M390" s="22">
        <f>SUM(M387:M389)</f>
        <v>2826.5</v>
      </c>
      <c r="N390" s="25">
        <f>F390/M390</f>
        <v>0.06810543074473731</v>
      </c>
    </row>
    <row r="391" spans="1:13" ht="12.75">
      <c r="A391">
        <v>2017</v>
      </c>
      <c r="B391" t="s">
        <v>10</v>
      </c>
      <c r="C391" t="s">
        <v>27</v>
      </c>
      <c r="D391">
        <v>146</v>
      </c>
      <c r="E391" t="s">
        <v>54</v>
      </c>
      <c r="F391">
        <v>13.2</v>
      </c>
      <c r="G391">
        <v>398.4</v>
      </c>
      <c r="H391">
        <v>18</v>
      </c>
      <c r="I391">
        <v>0</v>
      </c>
      <c r="J391">
        <v>0</v>
      </c>
      <c r="K391">
        <v>0</v>
      </c>
      <c r="L391">
        <v>0</v>
      </c>
      <c r="M391">
        <v>429.6</v>
      </c>
    </row>
    <row r="392" spans="1:13" ht="12.75">
      <c r="A392">
        <v>2017</v>
      </c>
      <c r="B392" t="s">
        <v>10</v>
      </c>
      <c r="C392" t="s">
        <v>27</v>
      </c>
      <c r="D392">
        <v>158</v>
      </c>
      <c r="E392" t="s">
        <v>51</v>
      </c>
      <c r="F392">
        <v>93.7</v>
      </c>
      <c r="G392">
        <v>779.8</v>
      </c>
      <c r="H392">
        <v>247.9</v>
      </c>
      <c r="I392">
        <v>0</v>
      </c>
      <c r="J392">
        <v>0</v>
      </c>
      <c r="K392">
        <v>0</v>
      </c>
      <c r="L392">
        <v>0</v>
      </c>
      <c r="M392">
        <v>1121.4</v>
      </c>
    </row>
    <row r="393" spans="1:14" ht="12.75">
      <c r="A393">
        <v>2017</v>
      </c>
      <c r="B393" t="s">
        <v>10</v>
      </c>
      <c r="C393" t="s">
        <v>27</v>
      </c>
      <c r="E393" s="47" t="s">
        <v>84</v>
      </c>
      <c r="F393" s="37">
        <f>SUM(F391:F392)</f>
        <v>106.9</v>
      </c>
      <c r="M393" s="22">
        <f>SUM(M391:M392)</f>
        <v>1551</v>
      </c>
      <c r="N393" s="25">
        <f>F393/M393</f>
        <v>0.06892327530625403</v>
      </c>
    </row>
    <row r="394" spans="1:13" ht="12.75">
      <c r="A394">
        <v>2017</v>
      </c>
      <c r="B394" t="s">
        <v>11</v>
      </c>
      <c r="C394" t="s">
        <v>28</v>
      </c>
      <c r="D394">
        <v>139</v>
      </c>
      <c r="E394" t="s">
        <v>55</v>
      </c>
      <c r="F394">
        <v>65.55</v>
      </c>
      <c r="G394">
        <v>237.3</v>
      </c>
      <c r="H394">
        <v>53.5</v>
      </c>
      <c r="I394">
        <v>0</v>
      </c>
      <c r="J394">
        <v>0</v>
      </c>
      <c r="K394">
        <v>0</v>
      </c>
      <c r="L394">
        <v>4</v>
      </c>
      <c r="M394">
        <v>360.35</v>
      </c>
    </row>
    <row r="395" spans="1:13" ht="12.75">
      <c r="A395">
        <v>2017</v>
      </c>
      <c r="B395" t="s">
        <v>11</v>
      </c>
      <c r="C395" t="s">
        <v>28</v>
      </c>
      <c r="D395">
        <v>140</v>
      </c>
      <c r="E395" t="s">
        <v>56</v>
      </c>
      <c r="F395">
        <v>34.5</v>
      </c>
      <c r="G395">
        <v>204.6</v>
      </c>
      <c r="H395">
        <v>71.15</v>
      </c>
      <c r="I395">
        <v>24</v>
      </c>
      <c r="J395">
        <v>0</v>
      </c>
      <c r="K395">
        <v>21</v>
      </c>
      <c r="L395">
        <v>0</v>
      </c>
      <c r="M395">
        <v>355.25</v>
      </c>
    </row>
    <row r="396" spans="1:13" ht="12.75">
      <c r="A396">
        <v>2017</v>
      </c>
      <c r="B396" t="s">
        <v>11</v>
      </c>
      <c r="C396" t="s">
        <v>28</v>
      </c>
      <c r="D396">
        <v>141</v>
      </c>
      <c r="E396" t="s">
        <v>57</v>
      </c>
      <c r="F396">
        <v>70.95</v>
      </c>
      <c r="G396">
        <v>331.45</v>
      </c>
      <c r="H396">
        <v>31.5</v>
      </c>
      <c r="I396">
        <v>0</v>
      </c>
      <c r="J396">
        <v>0</v>
      </c>
      <c r="K396">
        <v>0</v>
      </c>
      <c r="L396">
        <v>0</v>
      </c>
      <c r="M396">
        <v>435.4</v>
      </c>
    </row>
    <row r="397" spans="1:13" ht="12.75">
      <c r="A397">
        <v>2017</v>
      </c>
      <c r="B397" t="s">
        <v>11</v>
      </c>
      <c r="C397" t="s">
        <v>28</v>
      </c>
      <c r="D397">
        <v>152</v>
      </c>
      <c r="E397" t="s">
        <v>58</v>
      </c>
      <c r="F397">
        <v>73.3</v>
      </c>
      <c r="G397">
        <v>280.2</v>
      </c>
      <c r="H397">
        <v>19.5</v>
      </c>
      <c r="I397">
        <v>0</v>
      </c>
      <c r="J397">
        <v>0</v>
      </c>
      <c r="K397">
        <v>4.5</v>
      </c>
      <c r="L397">
        <v>0</v>
      </c>
      <c r="M397">
        <v>377.5</v>
      </c>
    </row>
    <row r="398" spans="1:13" ht="12.75">
      <c r="A398">
        <v>2017</v>
      </c>
      <c r="B398" t="s">
        <v>11</v>
      </c>
      <c r="C398" t="s">
        <v>28</v>
      </c>
      <c r="D398">
        <v>186</v>
      </c>
      <c r="E398" t="s">
        <v>92</v>
      </c>
      <c r="F398">
        <v>23.5</v>
      </c>
      <c r="G398">
        <v>60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83.5</v>
      </c>
    </row>
    <row r="399" spans="1:14" ht="12.75">
      <c r="A399">
        <v>2017</v>
      </c>
      <c r="B399" t="s">
        <v>11</v>
      </c>
      <c r="C399" t="s">
        <v>28</v>
      </c>
      <c r="E399" s="47" t="s">
        <v>84</v>
      </c>
      <c r="F399" s="37">
        <f>SUM(F394:F398)</f>
        <v>267.8</v>
      </c>
      <c r="M399" s="22">
        <f>SUM(M394:M398)</f>
        <v>1612</v>
      </c>
      <c r="N399" s="25">
        <f>F399/M399</f>
        <v>0.16612903225806452</v>
      </c>
    </row>
    <row r="400" spans="1:13" ht="12.75">
      <c r="A400">
        <v>2017</v>
      </c>
      <c r="B400" t="s">
        <v>12</v>
      </c>
      <c r="C400" t="s">
        <v>29</v>
      </c>
      <c r="D400">
        <v>156</v>
      </c>
      <c r="E400" t="s">
        <v>50</v>
      </c>
      <c r="F400">
        <v>289.5</v>
      </c>
      <c r="G400">
        <v>1740</v>
      </c>
      <c r="H400">
        <v>220.5</v>
      </c>
      <c r="I400">
        <v>0</v>
      </c>
      <c r="J400">
        <v>0</v>
      </c>
      <c r="K400">
        <v>0</v>
      </c>
      <c r="L400">
        <v>0</v>
      </c>
      <c r="M400">
        <v>2250</v>
      </c>
    </row>
    <row r="401" spans="1:14" ht="12.75">
      <c r="A401">
        <v>2017</v>
      </c>
      <c r="B401" t="s">
        <v>12</v>
      </c>
      <c r="C401" t="s">
        <v>29</v>
      </c>
      <c r="E401" s="47" t="s">
        <v>84</v>
      </c>
      <c r="F401" s="52">
        <f>SUM(F400)</f>
        <v>289.5</v>
      </c>
      <c r="M401" s="22">
        <f>SUM(M400)</f>
        <v>2250</v>
      </c>
      <c r="N401" s="25">
        <f>F401/M401</f>
        <v>0.12866666666666668</v>
      </c>
    </row>
    <row r="402" spans="1:13" ht="12.75">
      <c r="A402">
        <v>2017</v>
      </c>
      <c r="B402" t="s">
        <v>13</v>
      </c>
      <c r="C402" t="s">
        <v>30</v>
      </c>
      <c r="D402">
        <v>148</v>
      </c>
      <c r="E402" t="s">
        <v>59</v>
      </c>
      <c r="F402">
        <v>80.45</v>
      </c>
      <c r="G402">
        <v>650.36</v>
      </c>
      <c r="H402">
        <v>12</v>
      </c>
      <c r="I402">
        <v>0</v>
      </c>
      <c r="J402">
        <v>0</v>
      </c>
      <c r="K402">
        <v>0</v>
      </c>
      <c r="L402">
        <v>0</v>
      </c>
      <c r="M402">
        <v>742.81</v>
      </c>
    </row>
    <row r="403" spans="1:13" ht="12.75">
      <c r="A403">
        <v>2017</v>
      </c>
      <c r="B403" t="s">
        <v>13</v>
      </c>
      <c r="C403" t="s">
        <v>30</v>
      </c>
      <c r="D403">
        <v>149</v>
      </c>
      <c r="E403" t="s">
        <v>60</v>
      </c>
      <c r="F403">
        <v>2.95</v>
      </c>
      <c r="G403">
        <v>289.95</v>
      </c>
      <c r="H403">
        <v>6</v>
      </c>
      <c r="I403">
        <v>0</v>
      </c>
      <c r="J403">
        <v>0</v>
      </c>
      <c r="K403">
        <v>0</v>
      </c>
      <c r="L403">
        <v>0</v>
      </c>
      <c r="M403">
        <v>298.9</v>
      </c>
    </row>
    <row r="404" spans="1:13" ht="12.75">
      <c r="A404">
        <v>2017</v>
      </c>
      <c r="B404" t="s">
        <v>13</v>
      </c>
      <c r="C404" t="s">
        <v>30</v>
      </c>
      <c r="D404">
        <v>150</v>
      </c>
      <c r="E404" t="s">
        <v>61</v>
      </c>
      <c r="F404">
        <v>29.55</v>
      </c>
      <c r="G404">
        <v>510.3</v>
      </c>
      <c r="H404">
        <v>167</v>
      </c>
      <c r="I404">
        <v>0</v>
      </c>
      <c r="J404">
        <v>0</v>
      </c>
      <c r="K404">
        <v>0</v>
      </c>
      <c r="L404">
        <v>0</v>
      </c>
      <c r="M404">
        <v>706.85</v>
      </c>
    </row>
    <row r="405" spans="1:13" ht="12.75">
      <c r="A405">
        <v>2017</v>
      </c>
      <c r="B405" t="s">
        <v>13</v>
      </c>
      <c r="C405" t="s">
        <v>30</v>
      </c>
      <c r="D405">
        <v>151</v>
      </c>
      <c r="E405" t="s">
        <v>62</v>
      </c>
      <c r="F405">
        <v>26.25</v>
      </c>
      <c r="G405">
        <v>407.95</v>
      </c>
      <c r="H405">
        <v>16.5</v>
      </c>
      <c r="I405">
        <v>0</v>
      </c>
      <c r="J405">
        <v>0</v>
      </c>
      <c r="K405">
        <v>0</v>
      </c>
      <c r="L405">
        <v>0</v>
      </c>
      <c r="M405">
        <v>450.7</v>
      </c>
    </row>
    <row r="406" spans="1:14" ht="12.75">
      <c r="A406">
        <v>2017</v>
      </c>
      <c r="B406" t="s">
        <v>13</v>
      </c>
      <c r="C406" t="s">
        <v>30</v>
      </c>
      <c r="E406" s="47" t="s">
        <v>84</v>
      </c>
      <c r="F406" s="21">
        <f>SUM(F402:F405)</f>
        <v>139.2</v>
      </c>
      <c r="M406" s="22">
        <f>SUM(M402:M405)</f>
        <v>2199.2599999999998</v>
      </c>
      <c r="N406" s="25">
        <f>F406/M406</f>
        <v>0.06329401707847185</v>
      </c>
    </row>
    <row r="407" spans="1:13" ht="12.75">
      <c r="A407">
        <v>2017</v>
      </c>
      <c r="B407" t="s">
        <v>14</v>
      </c>
      <c r="C407" t="s">
        <v>31</v>
      </c>
      <c r="D407">
        <v>167</v>
      </c>
      <c r="E407" t="s">
        <v>63</v>
      </c>
      <c r="F407">
        <v>5.2</v>
      </c>
      <c r="G407">
        <v>908.3</v>
      </c>
      <c r="H407">
        <v>148.8</v>
      </c>
      <c r="I407">
        <v>0</v>
      </c>
      <c r="J407">
        <v>0</v>
      </c>
      <c r="K407">
        <v>0</v>
      </c>
      <c r="L407">
        <v>1.2</v>
      </c>
      <c r="M407">
        <v>1063.5</v>
      </c>
    </row>
    <row r="408" spans="1:14" ht="12.75">
      <c r="A408">
        <v>2017</v>
      </c>
      <c r="B408" t="s">
        <v>14</v>
      </c>
      <c r="C408" t="s">
        <v>31</v>
      </c>
      <c r="E408" s="47" t="s">
        <v>84</v>
      </c>
      <c r="F408" s="21">
        <f>SUM(F407)</f>
        <v>5.2</v>
      </c>
      <c r="M408" s="22">
        <f>SUM(M407)</f>
        <v>1063.5</v>
      </c>
      <c r="N408" s="25">
        <f>F408/M408</f>
        <v>0.004889515749882464</v>
      </c>
    </row>
    <row r="409" spans="1:13" ht="12.75">
      <c r="A409">
        <v>2017</v>
      </c>
      <c r="B409" t="s">
        <v>16</v>
      </c>
      <c r="C409" t="s">
        <v>33</v>
      </c>
      <c r="D409">
        <v>998</v>
      </c>
      <c r="E409" t="s">
        <v>72</v>
      </c>
      <c r="F409">
        <v>42</v>
      </c>
      <c r="G409">
        <v>0</v>
      </c>
      <c r="H409">
        <v>0</v>
      </c>
      <c r="I409">
        <v>102</v>
      </c>
      <c r="J409">
        <v>6</v>
      </c>
      <c r="K409">
        <v>91</v>
      </c>
      <c r="L409">
        <v>0</v>
      </c>
      <c r="M409">
        <v>241</v>
      </c>
    </row>
    <row r="410" spans="1:13" ht="12.75">
      <c r="A410">
        <v>2017</v>
      </c>
      <c r="B410" t="s">
        <v>16</v>
      </c>
      <c r="C410" t="s">
        <v>33</v>
      </c>
      <c r="D410">
        <v>999</v>
      </c>
      <c r="E410" t="s">
        <v>70</v>
      </c>
      <c r="F410">
        <v>0</v>
      </c>
      <c r="G410">
        <v>153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153</v>
      </c>
    </row>
    <row r="411" spans="1:14" ht="12.75">
      <c r="A411">
        <v>2017</v>
      </c>
      <c r="B411" t="s">
        <v>16</v>
      </c>
      <c r="C411" t="s">
        <v>33</v>
      </c>
      <c r="E411" s="47" t="s">
        <v>84</v>
      </c>
      <c r="F411" s="21">
        <f>SUM(F409:F410)</f>
        <v>42</v>
      </c>
      <c r="M411" s="22">
        <f>SUM(M409:M410)</f>
        <v>394</v>
      </c>
      <c r="N411" s="25">
        <f>F411/M411</f>
        <v>0.1065989847715736</v>
      </c>
    </row>
    <row r="413" spans="1:13" ht="12.75">
      <c r="A413">
        <v>2018</v>
      </c>
      <c r="B413" t="s">
        <v>2</v>
      </c>
      <c r="C413" t="s">
        <v>19</v>
      </c>
      <c r="D413">
        <v>178</v>
      </c>
      <c r="E413" t="s">
        <v>69</v>
      </c>
      <c r="F413">
        <v>354.5</v>
      </c>
      <c r="G413">
        <v>2248.95</v>
      </c>
      <c r="H413">
        <v>175.5</v>
      </c>
      <c r="I413">
        <v>0</v>
      </c>
      <c r="J413">
        <v>0</v>
      </c>
      <c r="K413">
        <v>0</v>
      </c>
      <c r="L413">
        <v>0</v>
      </c>
      <c r="M413">
        <v>2778.95</v>
      </c>
    </row>
    <row r="414" spans="1:14" ht="12.75">
      <c r="A414">
        <v>2018</v>
      </c>
      <c r="B414" t="s">
        <v>2</v>
      </c>
      <c r="C414" t="s">
        <v>19</v>
      </c>
      <c r="E414" s="47" t="s">
        <v>84</v>
      </c>
      <c r="F414" s="21">
        <f>SUM(F413)</f>
        <v>354.5</v>
      </c>
      <c r="M414" s="22">
        <f>SUM(M413)</f>
        <v>2778.95</v>
      </c>
      <c r="N414" s="25">
        <f>F414/M414</f>
        <v>0.1275661670774933</v>
      </c>
    </row>
    <row r="415" spans="1:13" ht="12.75">
      <c r="A415">
        <v>2018</v>
      </c>
      <c r="B415" t="s">
        <v>3</v>
      </c>
      <c r="C415" t="s">
        <v>20</v>
      </c>
      <c r="D415">
        <v>168</v>
      </c>
      <c r="E415" t="s">
        <v>38</v>
      </c>
      <c r="F415">
        <v>6</v>
      </c>
      <c r="G415">
        <v>441.9</v>
      </c>
      <c r="H415">
        <v>7.8</v>
      </c>
      <c r="I415">
        <v>0</v>
      </c>
      <c r="J415">
        <v>0</v>
      </c>
      <c r="K415">
        <v>0</v>
      </c>
      <c r="L415">
        <v>0</v>
      </c>
      <c r="M415">
        <v>455.7</v>
      </c>
    </row>
    <row r="416" spans="1:13" ht="12.75">
      <c r="A416">
        <v>2018</v>
      </c>
      <c r="B416" t="s">
        <v>3</v>
      </c>
      <c r="C416" t="s">
        <v>20</v>
      </c>
      <c r="D416">
        <v>173</v>
      </c>
      <c r="E416" t="s">
        <v>39</v>
      </c>
      <c r="F416">
        <v>4.5</v>
      </c>
      <c r="G416">
        <v>592.05</v>
      </c>
      <c r="H416">
        <v>31.2</v>
      </c>
      <c r="I416">
        <v>0</v>
      </c>
      <c r="J416">
        <v>0</v>
      </c>
      <c r="K416">
        <v>0</v>
      </c>
      <c r="L416">
        <v>0</v>
      </c>
      <c r="M416">
        <v>627.75</v>
      </c>
    </row>
    <row r="417" spans="1:14" ht="12.75">
      <c r="A417">
        <v>2018</v>
      </c>
      <c r="B417" t="s">
        <v>3</v>
      </c>
      <c r="C417" t="s">
        <v>20</v>
      </c>
      <c r="E417" s="47" t="s">
        <v>84</v>
      </c>
      <c r="F417" s="21">
        <f>SUM(F415:F416)</f>
        <v>10.5</v>
      </c>
      <c r="M417" s="22">
        <f>SUM(M415:M416)</f>
        <v>1083.45</v>
      </c>
      <c r="N417" s="25">
        <f>F417/M417</f>
        <v>0.009691264017721168</v>
      </c>
    </row>
    <row r="418" spans="1:13" ht="12.75">
      <c r="A418">
        <v>2018</v>
      </c>
      <c r="B418" t="s">
        <v>4</v>
      </c>
      <c r="C418" t="s">
        <v>21</v>
      </c>
      <c r="D418">
        <v>154</v>
      </c>
      <c r="E418" t="s">
        <v>40</v>
      </c>
      <c r="F418">
        <v>212.15</v>
      </c>
      <c r="G418">
        <v>1179.45</v>
      </c>
      <c r="H418">
        <v>259.3</v>
      </c>
      <c r="I418">
        <v>0</v>
      </c>
      <c r="J418">
        <v>0</v>
      </c>
      <c r="K418">
        <v>0</v>
      </c>
      <c r="L418">
        <v>0</v>
      </c>
      <c r="M418">
        <v>1650.9</v>
      </c>
    </row>
    <row r="419" spans="1:13" ht="12.75">
      <c r="A419">
        <v>2018</v>
      </c>
      <c r="B419" t="s">
        <v>4</v>
      </c>
      <c r="C419" t="s">
        <v>21</v>
      </c>
      <c r="D419">
        <v>155</v>
      </c>
      <c r="E419" t="s">
        <v>41</v>
      </c>
      <c r="F419">
        <v>100.35</v>
      </c>
      <c r="G419">
        <v>365.65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466</v>
      </c>
    </row>
    <row r="420" spans="1:13" ht="12.75">
      <c r="A420">
        <v>2018</v>
      </c>
      <c r="B420" t="s">
        <v>4</v>
      </c>
      <c r="C420" t="s">
        <v>21</v>
      </c>
      <c r="D420">
        <v>165</v>
      </c>
      <c r="E420" t="s">
        <v>42</v>
      </c>
      <c r="F420">
        <v>21.49</v>
      </c>
      <c r="G420">
        <v>212.33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233.82</v>
      </c>
    </row>
    <row r="421" spans="1:13" ht="12.75">
      <c r="A421">
        <v>2018</v>
      </c>
      <c r="B421" t="s">
        <v>4</v>
      </c>
      <c r="C421" t="s">
        <v>21</v>
      </c>
      <c r="D421">
        <v>174</v>
      </c>
      <c r="E421" t="s">
        <v>64</v>
      </c>
      <c r="F421">
        <v>15.5</v>
      </c>
      <c r="G421">
        <v>360.7</v>
      </c>
      <c r="H421">
        <v>9</v>
      </c>
      <c r="I421">
        <v>0</v>
      </c>
      <c r="J421">
        <v>0</v>
      </c>
      <c r="K421">
        <v>0</v>
      </c>
      <c r="L421">
        <v>0</v>
      </c>
      <c r="M421">
        <v>385.2</v>
      </c>
    </row>
    <row r="422" spans="1:13" ht="12.75">
      <c r="A422">
        <v>2018</v>
      </c>
      <c r="B422" t="s">
        <v>4</v>
      </c>
      <c r="C422" t="s">
        <v>21</v>
      </c>
      <c r="D422">
        <v>175</v>
      </c>
      <c r="E422" t="s">
        <v>65</v>
      </c>
      <c r="F422">
        <v>20.3</v>
      </c>
      <c r="G422">
        <v>399.5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419.8</v>
      </c>
    </row>
    <row r="423" spans="1:13" ht="12.75">
      <c r="A423">
        <v>2018</v>
      </c>
      <c r="B423" t="s">
        <v>4</v>
      </c>
      <c r="C423" t="s">
        <v>21</v>
      </c>
      <c r="D423">
        <v>187</v>
      </c>
      <c r="E423" t="s">
        <v>42</v>
      </c>
      <c r="F423">
        <v>38.6</v>
      </c>
      <c r="G423">
        <v>225.25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263.85</v>
      </c>
    </row>
    <row r="424" spans="1:14" ht="12.75">
      <c r="A424">
        <v>2018</v>
      </c>
      <c r="B424" t="s">
        <v>4</v>
      </c>
      <c r="C424" t="s">
        <v>21</v>
      </c>
      <c r="E424" s="47" t="s">
        <v>84</v>
      </c>
      <c r="F424" s="21">
        <f>SUM(F418:F423)</f>
        <v>408.39000000000004</v>
      </c>
      <c r="M424" s="22">
        <f>SUM(M418:M423)</f>
        <v>3419.57</v>
      </c>
      <c r="N424" s="25">
        <f>F424/M424</f>
        <v>0.11942729641446147</v>
      </c>
    </row>
    <row r="425" spans="1:13" ht="12.75">
      <c r="A425">
        <v>2018</v>
      </c>
      <c r="B425" t="s">
        <v>5</v>
      </c>
      <c r="C425" t="s">
        <v>22</v>
      </c>
      <c r="D425">
        <v>142</v>
      </c>
      <c r="E425" t="s">
        <v>43</v>
      </c>
      <c r="F425">
        <v>69</v>
      </c>
      <c r="G425">
        <v>833.3</v>
      </c>
      <c r="H425">
        <v>34.2</v>
      </c>
      <c r="I425">
        <v>0</v>
      </c>
      <c r="J425">
        <v>9</v>
      </c>
      <c r="K425">
        <v>0</v>
      </c>
      <c r="L425">
        <v>0</v>
      </c>
      <c r="M425">
        <v>945.5</v>
      </c>
    </row>
    <row r="426" spans="1:13" ht="12.75">
      <c r="A426">
        <v>2018</v>
      </c>
      <c r="B426" t="s">
        <v>5</v>
      </c>
      <c r="C426" t="s">
        <v>22</v>
      </c>
      <c r="D426">
        <v>160</v>
      </c>
      <c r="E426" t="s">
        <v>44</v>
      </c>
      <c r="F426">
        <v>45.9</v>
      </c>
      <c r="G426">
        <v>479.55</v>
      </c>
      <c r="H426">
        <v>284.35</v>
      </c>
      <c r="I426">
        <v>0</v>
      </c>
      <c r="J426">
        <v>0</v>
      </c>
      <c r="K426">
        <v>0</v>
      </c>
      <c r="L426">
        <v>0</v>
      </c>
      <c r="M426">
        <v>809.8</v>
      </c>
    </row>
    <row r="427" spans="1:13" ht="12.75">
      <c r="A427">
        <v>2018</v>
      </c>
      <c r="B427" t="s">
        <v>5</v>
      </c>
      <c r="C427" t="s">
        <v>22</v>
      </c>
      <c r="D427">
        <v>161</v>
      </c>
      <c r="E427" t="s">
        <v>45</v>
      </c>
      <c r="F427">
        <v>49.85</v>
      </c>
      <c r="G427">
        <v>429.7</v>
      </c>
      <c r="H427">
        <v>29.75</v>
      </c>
      <c r="I427">
        <v>0</v>
      </c>
      <c r="J427">
        <v>0</v>
      </c>
      <c r="K427">
        <v>0</v>
      </c>
      <c r="L427">
        <v>0</v>
      </c>
      <c r="M427">
        <v>509.3</v>
      </c>
    </row>
    <row r="428" spans="1:13" ht="12.75">
      <c r="A428">
        <v>2018</v>
      </c>
      <c r="B428" t="s">
        <v>5</v>
      </c>
      <c r="C428" t="s">
        <v>22</v>
      </c>
      <c r="D428">
        <v>163</v>
      </c>
      <c r="E428" t="s">
        <v>46</v>
      </c>
      <c r="F428">
        <v>63.94</v>
      </c>
      <c r="G428">
        <v>708.13</v>
      </c>
      <c r="H428">
        <v>210</v>
      </c>
      <c r="I428">
        <v>0</v>
      </c>
      <c r="J428">
        <v>0</v>
      </c>
      <c r="K428">
        <v>0</v>
      </c>
      <c r="L428">
        <v>0</v>
      </c>
      <c r="M428">
        <v>982.07</v>
      </c>
    </row>
    <row r="429" spans="1:13" ht="12.75">
      <c r="A429">
        <v>2018</v>
      </c>
      <c r="B429" t="s">
        <v>5</v>
      </c>
      <c r="C429" t="s">
        <v>22</v>
      </c>
      <c r="D429">
        <v>169</v>
      </c>
      <c r="E429" t="s">
        <v>47</v>
      </c>
      <c r="F429">
        <v>71.05</v>
      </c>
      <c r="G429">
        <v>924.5</v>
      </c>
      <c r="H429">
        <v>38.5</v>
      </c>
      <c r="I429">
        <v>0</v>
      </c>
      <c r="J429">
        <v>0</v>
      </c>
      <c r="K429">
        <v>0</v>
      </c>
      <c r="L429">
        <v>0</v>
      </c>
      <c r="M429">
        <v>1034.05</v>
      </c>
    </row>
    <row r="430" spans="1:14" ht="12.75">
      <c r="A430">
        <v>2018</v>
      </c>
      <c r="B430" t="s">
        <v>5</v>
      </c>
      <c r="C430" t="s">
        <v>22</v>
      </c>
      <c r="E430" s="47" t="s">
        <v>84</v>
      </c>
      <c r="F430" s="21">
        <f>SUM(F425:F429)</f>
        <v>299.74</v>
      </c>
      <c r="M430" s="22">
        <f>SUM(M425:M429)</f>
        <v>4280.72</v>
      </c>
      <c r="N430" s="25">
        <f>F430/M430</f>
        <v>0.07002093105832663</v>
      </c>
    </row>
    <row r="431" spans="1:13" ht="12.75">
      <c r="A431">
        <v>2018</v>
      </c>
      <c r="B431" t="s">
        <v>6</v>
      </c>
      <c r="C431" t="s">
        <v>23</v>
      </c>
      <c r="D431">
        <v>153</v>
      </c>
      <c r="E431" t="s">
        <v>48</v>
      </c>
      <c r="F431">
        <v>3</v>
      </c>
      <c r="G431">
        <v>325.5</v>
      </c>
      <c r="H431">
        <v>4.5</v>
      </c>
      <c r="I431">
        <v>0</v>
      </c>
      <c r="J431">
        <v>0</v>
      </c>
      <c r="K431">
        <v>0</v>
      </c>
      <c r="L431">
        <v>0</v>
      </c>
      <c r="M431">
        <v>333</v>
      </c>
    </row>
    <row r="432" spans="1:14" ht="12.75">
      <c r="A432">
        <v>2018</v>
      </c>
      <c r="B432" t="s">
        <v>6</v>
      </c>
      <c r="C432" t="s">
        <v>23</v>
      </c>
      <c r="E432" s="47" t="s">
        <v>84</v>
      </c>
      <c r="F432" s="21">
        <f>SUM(F431)</f>
        <v>3</v>
      </c>
      <c r="M432" s="22">
        <f>SUM(M431)</f>
        <v>333</v>
      </c>
      <c r="N432" s="25">
        <f>F432/M432</f>
        <v>0.009009009009009009</v>
      </c>
    </row>
    <row r="433" spans="1:13" ht="12.75">
      <c r="A433">
        <v>2018</v>
      </c>
      <c r="B433" t="s">
        <v>7</v>
      </c>
      <c r="C433" t="s">
        <v>24</v>
      </c>
      <c r="D433">
        <v>138</v>
      </c>
      <c r="E433" t="s">
        <v>49</v>
      </c>
      <c r="F433">
        <v>12</v>
      </c>
      <c r="G433">
        <v>441</v>
      </c>
      <c r="H433">
        <v>222</v>
      </c>
      <c r="I433">
        <v>0</v>
      </c>
      <c r="J433">
        <v>0</v>
      </c>
      <c r="K433">
        <v>0</v>
      </c>
      <c r="L433">
        <v>0</v>
      </c>
      <c r="M433">
        <v>675</v>
      </c>
    </row>
    <row r="434" spans="1:14" ht="12.75">
      <c r="A434">
        <v>2018</v>
      </c>
      <c r="B434" t="s">
        <v>7</v>
      </c>
      <c r="C434" t="s">
        <v>24</v>
      </c>
      <c r="E434" s="47" t="s">
        <v>84</v>
      </c>
      <c r="F434" s="21">
        <f>SUM(F433)</f>
        <v>12</v>
      </c>
      <c r="M434" s="22">
        <f>SUM(M433)</f>
        <v>675</v>
      </c>
      <c r="N434" s="25">
        <f>F434/M434</f>
        <v>0.017777777777777778</v>
      </c>
    </row>
    <row r="435" spans="1:13" ht="12.75">
      <c r="A435">
        <v>2018</v>
      </c>
      <c r="B435" t="s">
        <v>8</v>
      </c>
      <c r="C435" t="s">
        <v>25</v>
      </c>
      <c r="D435">
        <v>143</v>
      </c>
      <c r="E435" t="s">
        <v>43</v>
      </c>
      <c r="F435">
        <v>30.7</v>
      </c>
      <c r="G435">
        <v>426.7</v>
      </c>
      <c r="H435">
        <v>12</v>
      </c>
      <c r="I435">
        <v>0</v>
      </c>
      <c r="J435">
        <v>0</v>
      </c>
      <c r="K435">
        <v>0</v>
      </c>
      <c r="L435">
        <v>0</v>
      </c>
      <c r="M435">
        <v>469.4</v>
      </c>
    </row>
    <row r="436" spans="1:13" ht="12.75">
      <c r="A436">
        <v>2018</v>
      </c>
      <c r="B436" t="s">
        <v>8</v>
      </c>
      <c r="C436" t="s">
        <v>25</v>
      </c>
      <c r="D436">
        <v>157</v>
      </c>
      <c r="E436" t="s">
        <v>50</v>
      </c>
      <c r="F436">
        <v>40.5</v>
      </c>
      <c r="G436">
        <v>318</v>
      </c>
      <c r="H436">
        <v>70.5</v>
      </c>
      <c r="I436">
        <v>0</v>
      </c>
      <c r="J436">
        <v>0</v>
      </c>
      <c r="K436">
        <v>0</v>
      </c>
      <c r="L436">
        <v>0</v>
      </c>
      <c r="M436">
        <v>429</v>
      </c>
    </row>
    <row r="437" spans="1:13" ht="12.75">
      <c r="A437">
        <v>2018</v>
      </c>
      <c r="B437" t="s">
        <v>8</v>
      </c>
      <c r="C437" t="s">
        <v>25</v>
      </c>
      <c r="D437">
        <v>159</v>
      </c>
      <c r="E437" t="s">
        <v>51</v>
      </c>
      <c r="F437">
        <v>66.5</v>
      </c>
      <c r="G437">
        <v>320.1</v>
      </c>
      <c r="H437">
        <v>54</v>
      </c>
      <c r="I437">
        <v>0</v>
      </c>
      <c r="J437">
        <v>0</v>
      </c>
      <c r="K437">
        <v>0</v>
      </c>
      <c r="L437">
        <v>0</v>
      </c>
      <c r="M437">
        <v>440.6</v>
      </c>
    </row>
    <row r="438" spans="1:13" ht="12.75">
      <c r="A438">
        <v>2018</v>
      </c>
      <c r="B438" t="s">
        <v>8</v>
      </c>
      <c r="C438" t="s">
        <v>25</v>
      </c>
      <c r="D438">
        <v>162</v>
      </c>
      <c r="E438" t="s">
        <v>45</v>
      </c>
      <c r="F438">
        <v>25</v>
      </c>
      <c r="G438">
        <v>281.25</v>
      </c>
      <c r="H438">
        <v>9</v>
      </c>
      <c r="I438">
        <v>6</v>
      </c>
      <c r="J438">
        <v>0</v>
      </c>
      <c r="K438">
        <v>6</v>
      </c>
      <c r="L438">
        <v>0</v>
      </c>
      <c r="M438">
        <v>327.25</v>
      </c>
    </row>
    <row r="439" spans="1:13" ht="12.75">
      <c r="A439">
        <v>2018</v>
      </c>
      <c r="B439" t="s">
        <v>8</v>
      </c>
      <c r="C439" t="s">
        <v>25</v>
      </c>
      <c r="D439">
        <v>166</v>
      </c>
      <c r="E439" t="s">
        <v>42</v>
      </c>
      <c r="F439">
        <v>4.5</v>
      </c>
      <c r="G439">
        <v>127.75</v>
      </c>
      <c r="H439">
        <v>4.5</v>
      </c>
      <c r="I439">
        <v>0</v>
      </c>
      <c r="J439">
        <v>0</v>
      </c>
      <c r="K439">
        <v>0</v>
      </c>
      <c r="L439">
        <v>0</v>
      </c>
      <c r="M439">
        <v>136.75</v>
      </c>
    </row>
    <row r="440" spans="1:13" ht="12.75">
      <c r="A440">
        <v>2018</v>
      </c>
      <c r="B440" t="s">
        <v>8</v>
      </c>
      <c r="C440" t="s">
        <v>25</v>
      </c>
      <c r="D440">
        <v>170</v>
      </c>
      <c r="E440" t="s">
        <v>47</v>
      </c>
      <c r="F440">
        <v>54.15</v>
      </c>
      <c r="G440">
        <v>587.5</v>
      </c>
      <c r="H440">
        <v>27</v>
      </c>
      <c r="I440">
        <v>0</v>
      </c>
      <c r="J440">
        <v>0</v>
      </c>
      <c r="K440">
        <v>0</v>
      </c>
      <c r="L440">
        <v>0</v>
      </c>
      <c r="M440">
        <v>668.65</v>
      </c>
    </row>
    <row r="441" spans="1:13" ht="12.75">
      <c r="A441">
        <v>2018</v>
      </c>
      <c r="B441" t="s">
        <v>8</v>
      </c>
      <c r="C441" t="s">
        <v>25</v>
      </c>
      <c r="D441">
        <v>188</v>
      </c>
      <c r="E441" t="s">
        <v>42</v>
      </c>
      <c r="F441">
        <v>2.4</v>
      </c>
      <c r="G441">
        <v>122.1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124.5</v>
      </c>
    </row>
    <row r="442" spans="1:14" ht="12.75">
      <c r="A442">
        <v>2018</v>
      </c>
      <c r="B442" t="s">
        <v>8</v>
      </c>
      <c r="C442" t="s">
        <v>25</v>
      </c>
      <c r="E442" s="47" t="s">
        <v>84</v>
      </c>
      <c r="F442" s="21">
        <f>SUM(F435:F441)</f>
        <v>223.75</v>
      </c>
      <c r="M442" s="22">
        <f>SUM(M435:M441)</f>
        <v>2596.15</v>
      </c>
      <c r="N442" s="25">
        <f>F442/M442</f>
        <v>0.08618531286713017</v>
      </c>
    </row>
    <row r="443" spans="1:13" ht="12.75">
      <c r="A443">
        <v>2018</v>
      </c>
      <c r="B443" t="s">
        <v>9</v>
      </c>
      <c r="C443" t="s">
        <v>26</v>
      </c>
      <c r="D443">
        <v>144</v>
      </c>
      <c r="E443" t="s">
        <v>52</v>
      </c>
      <c r="F443">
        <v>152.82</v>
      </c>
      <c r="G443">
        <v>1701.18</v>
      </c>
      <c r="H443">
        <v>78</v>
      </c>
      <c r="I443">
        <v>0</v>
      </c>
      <c r="J443">
        <v>0</v>
      </c>
      <c r="K443">
        <v>0</v>
      </c>
      <c r="L443">
        <v>0</v>
      </c>
      <c r="M443">
        <v>1932</v>
      </c>
    </row>
    <row r="444" spans="1:13" ht="12.75">
      <c r="A444">
        <v>2018</v>
      </c>
      <c r="B444" t="s">
        <v>9</v>
      </c>
      <c r="C444" t="s">
        <v>26</v>
      </c>
      <c r="D444">
        <v>145</v>
      </c>
      <c r="E444" t="s">
        <v>53</v>
      </c>
      <c r="F444">
        <v>0</v>
      </c>
      <c r="G444">
        <v>545</v>
      </c>
      <c r="H444">
        <v>12</v>
      </c>
      <c r="I444">
        <v>0</v>
      </c>
      <c r="J444">
        <v>0</v>
      </c>
      <c r="K444">
        <v>0</v>
      </c>
      <c r="L444">
        <v>0</v>
      </c>
      <c r="M444">
        <v>557</v>
      </c>
    </row>
    <row r="445" spans="1:13" ht="12.75">
      <c r="A445">
        <v>2018</v>
      </c>
      <c r="B445" t="s">
        <v>9</v>
      </c>
      <c r="C445" t="s">
        <v>26</v>
      </c>
      <c r="D445">
        <v>185</v>
      </c>
      <c r="E445" t="s">
        <v>87</v>
      </c>
      <c r="F445">
        <v>0</v>
      </c>
      <c r="G445">
        <v>393</v>
      </c>
      <c r="H445">
        <v>18</v>
      </c>
      <c r="I445">
        <v>0</v>
      </c>
      <c r="J445">
        <v>0</v>
      </c>
      <c r="K445">
        <v>0</v>
      </c>
      <c r="L445">
        <v>0</v>
      </c>
      <c r="M445">
        <v>411</v>
      </c>
    </row>
    <row r="446" spans="1:14" ht="12.75">
      <c r="A446">
        <v>2018</v>
      </c>
      <c r="B446" t="s">
        <v>9</v>
      </c>
      <c r="C446" t="s">
        <v>26</v>
      </c>
      <c r="E446" s="47" t="s">
        <v>84</v>
      </c>
      <c r="F446" s="21">
        <f>SUM(F443:F445)</f>
        <v>152.82</v>
      </c>
      <c r="M446" s="22">
        <f>SUM(M443:M445)</f>
        <v>2900</v>
      </c>
      <c r="N446" s="25">
        <f>F446/M446</f>
        <v>0.05269655172413793</v>
      </c>
    </row>
    <row r="447" spans="1:13" ht="12.75">
      <c r="A447">
        <v>2018</v>
      </c>
      <c r="B447" t="s">
        <v>10</v>
      </c>
      <c r="C447" t="s">
        <v>27</v>
      </c>
      <c r="D447">
        <v>146</v>
      </c>
      <c r="E447" t="s">
        <v>54</v>
      </c>
      <c r="F447">
        <v>24</v>
      </c>
      <c r="G447">
        <v>347.2</v>
      </c>
      <c r="H447">
        <v>18</v>
      </c>
      <c r="I447">
        <v>0</v>
      </c>
      <c r="J447">
        <v>0</v>
      </c>
      <c r="K447">
        <v>0</v>
      </c>
      <c r="L447">
        <v>0</v>
      </c>
      <c r="M447">
        <v>389.2</v>
      </c>
    </row>
    <row r="448" spans="1:13" ht="12.75">
      <c r="A448">
        <v>2018</v>
      </c>
      <c r="B448" t="s">
        <v>10</v>
      </c>
      <c r="C448" t="s">
        <v>27</v>
      </c>
      <c r="D448">
        <v>158</v>
      </c>
      <c r="E448" t="s">
        <v>51</v>
      </c>
      <c r="F448">
        <v>113</v>
      </c>
      <c r="G448">
        <v>827.5</v>
      </c>
      <c r="H448">
        <v>217.2</v>
      </c>
      <c r="I448">
        <v>0</v>
      </c>
      <c r="J448">
        <v>0</v>
      </c>
      <c r="K448">
        <v>0</v>
      </c>
      <c r="L448">
        <v>0</v>
      </c>
      <c r="M448">
        <v>1157.7</v>
      </c>
    </row>
    <row r="449" spans="1:14" ht="12.75">
      <c r="A449">
        <v>2018</v>
      </c>
      <c r="B449" t="s">
        <v>10</v>
      </c>
      <c r="C449" t="s">
        <v>27</v>
      </c>
      <c r="E449" s="47" t="s">
        <v>84</v>
      </c>
      <c r="F449" s="21">
        <f>SUM(F447:F448)</f>
        <v>137</v>
      </c>
      <c r="M449" s="22">
        <f>SUM(M447:M448)</f>
        <v>1546.9</v>
      </c>
      <c r="N449" s="25">
        <f>F449/M449</f>
        <v>0.08856422522464283</v>
      </c>
    </row>
    <row r="450" spans="1:13" ht="12.75">
      <c r="A450">
        <v>2018</v>
      </c>
      <c r="B450" t="s">
        <v>11</v>
      </c>
      <c r="C450" t="s">
        <v>28</v>
      </c>
      <c r="D450">
        <v>139</v>
      </c>
      <c r="E450" t="s">
        <v>55</v>
      </c>
      <c r="F450">
        <v>69.7</v>
      </c>
      <c r="G450">
        <v>232.25</v>
      </c>
      <c r="H450">
        <v>38</v>
      </c>
      <c r="I450">
        <v>0</v>
      </c>
      <c r="J450">
        <v>0</v>
      </c>
      <c r="K450">
        <v>0</v>
      </c>
      <c r="L450">
        <v>0</v>
      </c>
      <c r="M450">
        <v>340.35</v>
      </c>
    </row>
    <row r="451" spans="1:13" ht="12.75">
      <c r="A451">
        <v>2018</v>
      </c>
      <c r="B451" t="s">
        <v>11</v>
      </c>
      <c r="C451" t="s">
        <v>28</v>
      </c>
      <c r="D451">
        <v>140</v>
      </c>
      <c r="E451" t="s">
        <v>56</v>
      </c>
      <c r="F451">
        <v>39.05</v>
      </c>
      <c r="G451">
        <v>227.8</v>
      </c>
      <c r="H451">
        <v>70</v>
      </c>
      <c r="I451">
        <v>24</v>
      </c>
      <c r="J451">
        <v>0</v>
      </c>
      <c r="K451">
        <v>24</v>
      </c>
      <c r="L451">
        <v>0</v>
      </c>
      <c r="M451">
        <v>386.05</v>
      </c>
    </row>
    <row r="452" spans="1:13" ht="12.75">
      <c r="A452">
        <v>2018</v>
      </c>
      <c r="B452" t="s">
        <v>11</v>
      </c>
      <c r="C452" t="s">
        <v>28</v>
      </c>
      <c r="D452">
        <v>141</v>
      </c>
      <c r="E452" t="s">
        <v>57</v>
      </c>
      <c r="F452">
        <v>79.15</v>
      </c>
      <c r="G452">
        <v>356.95</v>
      </c>
      <c r="H452">
        <v>22.5</v>
      </c>
      <c r="I452">
        <v>0</v>
      </c>
      <c r="J452">
        <v>0</v>
      </c>
      <c r="K452">
        <v>0</v>
      </c>
      <c r="L452">
        <v>0</v>
      </c>
      <c r="M452">
        <v>464.1</v>
      </c>
    </row>
    <row r="453" spans="1:13" ht="12.75">
      <c r="A453">
        <v>2018</v>
      </c>
      <c r="B453" t="s">
        <v>11</v>
      </c>
      <c r="C453" t="s">
        <v>28</v>
      </c>
      <c r="D453">
        <v>152</v>
      </c>
      <c r="E453" t="s">
        <v>58</v>
      </c>
      <c r="F453">
        <v>54.85</v>
      </c>
      <c r="G453">
        <v>267</v>
      </c>
      <c r="H453">
        <v>6.7</v>
      </c>
      <c r="I453">
        <v>0</v>
      </c>
      <c r="J453">
        <v>0</v>
      </c>
      <c r="K453">
        <v>4.5</v>
      </c>
      <c r="L453">
        <v>0</v>
      </c>
      <c r="M453">
        <v>333.05</v>
      </c>
    </row>
    <row r="454" spans="1:13" ht="12.75">
      <c r="A454">
        <v>2018</v>
      </c>
      <c r="B454" t="s">
        <v>11</v>
      </c>
      <c r="C454" t="s">
        <v>28</v>
      </c>
      <c r="D454">
        <v>186</v>
      </c>
      <c r="E454" t="s">
        <v>92</v>
      </c>
      <c r="F454">
        <v>48</v>
      </c>
      <c r="G454">
        <v>120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168</v>
      </c>
    </row>
    <row r="455" spans="1:14" ht="12.75">
      <c r="A455">
        <v>2018</v>
      </c>
      <c r="B455" t="s">
        <v>11</v>
      </c>
      <c r="C455" t="s">
        <v>28</v>
      </c>
      <c r="E455" s="47" t="s">
        <v>84</v>
      </c>
      <c r="F455" s="21">
        <f>SUM(F450:F454)</f>
        <v>290.75</v>
      </c>
      <c r="M455" s="22">
        <f>SUM(M450:M454)</f>
        <v>1691.55</v>
      </c>
      <c r="N455" s="25">
        <f>F455/M455</f>
        <v>0.17188377523573053</v>
      </c>
    </row>
    <row r="456" spans="1:13" ht="12.75">
      <c r="A456">
        <v>2018</v>
      </c>
      <c r="B456" t="s">
        <v>12</v>
      </c>
      <c r="C456" t="s">
        <v>29</v>
      </c>
      <c r="D456">
        <v>156</v>
      </c>
      <c r="E456" t="s">
        <v>50</v>
      </c>
      <c r="F456">
        <v>293.73</v>
      </c>
      <c r="G456">
        <v>1785.27</v>
      </c>
      <c r="H456">
        <v>216</v>
      </c>
      <c r="I456">
        <v>0</v>
      </c>
      <c r="J456">
        <v>0</v>
      </c>
      <c r="K456">
        <v>0</v>
      </c>
      <c r="L456">
        <v>6</v>
      </c>
      <c r="M456">
        <v>2301</v>
      </c>
    </row>
    <row r="457" spans="1:13" ht="12.75">
      <c r="A457">
        <v>2018</v>
      </c>
      <c r="B457" t="s">
        <v>12</v>
      </c>
      <c r="C457" t="s">
        <v>29</v>
      </c>
      <c r="D457">
        <v>189</v>
      </c>
      <c r="E457" t="s">
        <v>94</v>
      </c>
      <c r="F457">
        <v>0</v>
      </c>
      <c r="G457">
        <v>102</v>
      </c>
      <c r="H457">
        <v>0</v>
      </c>
      <c r="I457">
        <v>0</v>
      </c>
      <c r="J457">
        <v>0</v>
      </c>
      <c r="K457">
        <v>0</v>
      </c>
      <c r="L457">
        <v>6</v>
      </c>
      <c r="M457">
        <v>108</v>
      </c>
    </row>
    <row r="458" spans="1:14" ht="12.75">
      <c r="A458">
        <v>2018</v>
      </c>
      <c r="B458" t="s">
        <v>12</v>
      </c>
      <c r="C458" t="s">
        <v>29</v>
      </c>
      <c r="E458" t="s">
        <v>84</v>
      </c>
      <c r="F458" s="21">
        <f>SUM(F456:F457)</f>
        <v>293.73</v>
      </c>
      <c r="M458" s="22">
        <f>SUM(M456:M457)</f>
        <v>2409</v>
      </c>
      <c r="N458" s="25">
        <f>F458/M458</f>
        <v>0.12193026151930263</v>
      </c>
    </row>
    <row r="459" spans="1:13" ht="12.75">
      <c r="A459">
        <v>2018</v>
      </c>
      <c r="B459" t="s">
        <v>13</v>
      </c>
      <c r="C459" t="s">
        <v>30</v>
      </c>
      <c r="D459">
        <v>148</v>
      </c>
      <c r="E459" t="s">
        <v>59</v>
      </c>
      <c r="F459">
        <v>85.35</v>
      </c>
      <c r="G459">
        <v>639.86</v>
      </c>
      <c r="H459">
        <v>12</v>
      </c>
      <c r="I459">
        <v>0</v>
      </c>
      <c r="J459">
        <v>0</v>
      </c>
      <c r="K459">
        <v>0</v>
      </c>
      <c r="L459">
        <v>0</v>
      </c>
      <c r="M459">
        <v>737.21</v>
      </c>
    </row>
    <row r="460" spans="1:13" ht="12.75">
      <c r="A460">
        <v>2018</v>
      </c>
      <c r="B460" t="s">
        <v>13</v>
      </c>
      <c r="C460" t="s">
        <v>30</v>
      </c>
      <c r="D460">
        <v>149</v>
      </c>
      <c r="E460" t="s">
        <v>60</v>
      </c>
      <c r="F460">
        <v>6.25</v>
      </c>
      <c r="G460">
        <v>262.65</v>
      </c>
      <c r="H460">
        <v>6</v>
      </c>
      <c r="I460">
        <v>0</v>
      </c>
      <c r="J460">
        <v>0</v>
      </c>
      <c r="K460">
        <v>0</v>
      </c>
      <c r="L460">
        <v>0</v>
      </c>
      <c r="M460">
        <v>274.9</v>
      </c>
    </row>
    <row r="461" spans="1:13" ht="12.75">
      <c r="A461">
        <v>2018</v>
      </c>
      <c r="B461" t="s">
        <v>13</v>
      </c>
      <c r="C461" t="s">
        <v>30</v>
      </c>
      <c r="D461">
        <v>150</v>
      </c>
      <c r="E461" t="s">
        <v>61</v>
      </c>
      <c r="F461">
        <v>53.75</v>
      </c>
      <c r="G461">
        <v>466.05</v>
      </c>
      <c r="H461">
        <v>171</v>
      </c>
      <c r="I461">
        <v>0</v>
      </c>
      <c r="J461">
        <v>0</v>
      </c>
      <c r="K461">
        <v>0</v>
      </c>
      <c r="L461">
        <v>0</v>
      </c>
      <c r="M461">
        <v>690.8</v>
      </c>
    </row>
    <row r="462" spans="1:13" ht="12.75">
      <c r="A462">
        <v>2018</v>
      </c>
      <c r="B462" t="s">
        <v>13</v>
      </c>
      <c r="C462" t="s">
        <v>30</v>
      </c>
      <c r="D462">
        <v>151</v>
      </c>
      <c r="E462" t="s">
        <v>62</v>
      </c>
      <c r="F462">
        <v>27.55</v>
      </c>
      <c r="G462">
        <v>413.15</v>
      </c>
      <c r="H462">
        <v>12</v>
      </c>
      <c r="I462">
        <v>0</v>
      </c>
      <c r="J462">
        <v>0</v>
      </c>
      <c r="K462">
        <v>0</v>
      </c>
      <c r="L462">
        <v>0</v>
      </c>
      <c r="M462">
        <v>452.7</v>
      </c>
    </row>
    <row r="463" spans="1:14" ht="12.75">
      <c r="A463">
        <v>2018</v>
      </c>
      <c r="B463" t="s">
        <v>13</v>
      </c>
      <c r="C463" t="s">
        <v>30</v>
      </c>
      <c r="E463" t="s">
        <v>84</v>
      </c>
      <c r="F463" s="21">
        <f>SUM(F459:F462)</f>
        <v>172.9</v>
      </c>
      <c r="M463" s="22">
        <f>SUM(M459:M462)</f>
        <v>2155.6099999999997</v>
      </c>
      <c r="N463" s="25">
        <f>F463/M463</f>
        <v>0.08020931430082437</v>
      </c>
    </row>
    <row r="464" spans="1:13" ht="12.75">
      <c r="A464">
        <v>2018</v>
      </c>
      <c r="B464" t="s">
        <v>14</v>
      </c>
      <c r="C464" t="s">
        <v>31</v>
      </c>
      <c r="D464">
        <v>167</v>
      </c>
      <c r="E464" t="s">
        <v>63</v>
      </c>
      <c r="F464">
        <v>0</v>
      </c>
      <c r="G464">
        <v>9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9</v>
      </c>
    </row>
    <row r="465" spans="1:13" ht="12.75">
      <c r="A465">
        <v>2018</v>
      </c>
      <c r="B465" t="s">
        <v>14</v>
      </c>
      <c r="C465" t="s">
        <v>31</v>
      </c>
      <c r="D465">
        <v>190</v>
      </c>
      <c r="E465" t="s">
        <v>63</v>
      </c>
      <c r="F465">
        <v>6.7</v>
      </c>
      <c r="G465">
        <v>1022.5</v>
      </c>
      <c r="H465">
        <v>146.95</v>
      </c>
      <c r="I465">
        <v>0</v>
      </c>
      <c r="J465">
        <v>0</v>
      </c>
      <c r="K465">
        <v>0</v>
      </c>
      <c r="L465">
        <v>1</v>
      </c>
      <c r="M465">
        <v>1177.15</v>
      </c>
    </row>
    <row r="466" spans="1:14" ht="12.75">
      <c r="A466">
        <v>2018</v>
      </c>
      <c r="B466" t="s">
        <v>14</v>
      </c>
      <c r="C466" t="s">
        <v>31</v>
      </c>
      <c r="E466" t="s">
        <v>84</v>
      </c>
      <c r="F466" s="21">
        <f>SUM(F464:F465)</f>
        <v>6.7</v>
      </c>
      <c r="M466" s="22">
        <f>SUM(M464:M465)</f>
        <v>1186.15</v>
      </c>
      <c r="N466" s="25">
        <f>F466/M466</f>
        <v>0.005648526746195675</v>
      </c>
    </row>
    <row r="467" spans="1:13" ht="12.75">
      <c r="A467">
        <v>2018</v>
      </c>
      <c r="B467" t="s">
        <v>16</v>
      </c>
      <c r="C467" t="s">
        <v>33</v>
      </c>
      <c r="D467">
        <v>998</v>
      </c>
      <c r="E467" t="s">
        <v>72</v>
      </c>
      <c r="F467">
        <v>36</v>
      </c>
      <c r="G467">
        <v>0</v>
      </c>
      <c r="H467">
        <v>0</v>
      </c>
      <c r="I467">
        <v>72</v>
      </c>
      <c r="J467">
        <v>6</v>
      </c>
      <c r="K467">
        <v>73</v>
      </c>
      <c r="L467">
        <v>0</v>
      </c>
      <c r="M467">
        <v>187</v>
      </c>
    </row>
    <row r="468" spans="1:13" ht="12.75">
      <c r="A468">
        <v>2018</v>
      </c>
      <c r="B468" t="s">
        <v>16</v>
      </c>
      <c r="C468" t="s">
        <v>33</v>
      </c>
      <c r="D468">
        <v>999</v>
      </c>
      <c r="E468" t="s">
        <v>70</v>
      </c>
      <c r="F468">
        <v>0</v>
      </c>
      <c r="G468">
        <v>130.5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130.5</v>
      </c>
    </row>
    <row r="469" spans="1:14" ht="12.75">
      <c r="A469">
        <v>2018</v>
      </c>
      <c r="B469" t="s">
        <v>16</v>
      </c>
      <c r="C469" t="s">
        <v>33</v>
      </c>
      <c r="E469" t="s">
        <v>84</v>
      </c>
      <c r="F469" s="21">
        <f>SUM(F467:F468)</f>
        <v>36</v>
      </c>
      <c r="M469" s="22">
        <f>SUM(M467:M468)</f>
        <v>317.5</v>
      </c>
      <c r="N469" s="25">
        <f>F469/M469</f>
        <v>0.11338582677165354</v>
      </c>
    </row>
    <row r="471" spans="1:13" ht="12.75">
      <c r="A471">
        <v>2019</v>
      </c>
      <c r="B471" t="s">
        <v>2</v>
      </c>
      <c r="C471" t="s">
        <v>19</v>
      </c>
      <c r="D471">
        <v>178</v>
      </c>
      <c r="E471" t="s">
        <v>69</v>
      </c>
      <c r="F471" s="55">
        <v>363.2</v>
      </c>
      <c r="G471" s="55">
        <v>2165.45</v>
      </c>
      <c r="H471" s="55">
        <v>339.2</v>
      </c>
      <c r="I471" s="55">
        <v>0</v>
      </c>
      <c r="J471" s="55">
        <v>0</v>
      </c>
      <c r="K471" s="55">
        <v>0</v>
      </c>
      <c r="L471" s="55">
        <v>0</v>
      </c>
      <c r="M471" s="55">
        <v>2867.85</v>
      </c>
    </row>
    <row r="472" spans="1:14" ht="12.75">
      <c r="A472">
        <v>2019</v>
      </c>
      <c r="B472" t="s">
        <v>2</v>
      </c>
      <c r="C472" t="s">
        <v>19</v>
      </c>
      <c r="E472" s="47" t="s">
        <v>84</v>
      </c>
      <c r="F472" s="56">
        <f>F471</f>
        <v>363.2</v>
      </c>
      <c r="M472" s="57">
        <f>M471</f>
        <v>2867.85</v>
      </c>
      <c r="N472" s="19">
        <f>F472/M472</f>
        <v>0.1266453963770769</v>
      </c>
    </row>
    <row r="473" spans="1:13" ht="12.75">
      <c r="A473">
        <v>2019</v>
      </c>
      <c r="B473" t="s">
        <v>3</v>
      </c>
      <c r="C473" t="s">
        <v>20</v>
      </c>
      <c r="D473">
        <v>168</v>
      </c>
      <c r="E473" t="s">
        <v>38</v>
      </c>
      <c r="F473" s="55">
        <v>6</v>
      </c>
      <c r="G473" s="55">
        <v>451.2</v>
      </c>
      <c r="H473" s="55">
        <v>7.8</v>
      </c>
      <c r="I473" s="55">
        <v>0</v>
      </c>
      <c r="J473" s="55">
        <v>0</v>
      </c>
      <c r="K473" s="55">
        <v>0</v>
      </c>
      <c r="L473" s="55">
        <v>0</v>
      </c>
      <c r="M473" s="55">
        <v>465</v>
      </c>
    </row>
    <row r="474" spans="1:13" ht="12.75">
      <c r="A474">
        <v>2019</v>
      </c>
      <c r="B474" t="s">
        <v>3</v>
      </c>
      <c r="C474" t="s">
        <v>20</v>
      </c>
      <c r="D474">
        <v>173</v>
      </c>
      <c r="E474" t="s">
        <v>39</v>
      </c>
      <c r="F474" s="55">
        <v>0</v>
      </c>
      <c r="G474" s="55">
        <v>609.45</v>
      </c>
      <c r="H474" s="55">
        <v>22.4</v>
      </c>
      <c r="I474" s="55">
        <v>0</v>
      </c>
      <c r="J474" s="55">
        <v>0</v>
      </c>
      <c r="K474" s="55">
        <v>0</v>
      </c>
      <c r="L474" s="55">
        <v>0</v>
      </c>
      <c r="M474" s="55">
        <v>631.85</v>
      </c>
    </row>
    <row r="475" spans="1:14" ht="12.75">
      <c r="A475">
        <v>2019</v>
      </c>
      <c r="B475" t="s">
        <v>3</v>
      </c>
      <c r="C475" t="s">
        <v>20</v>
      </c>
      <c r="E475" s="47" t="s">
        <v>84</v>
      </c>
      <c r="F475" s="56">
        <f>SUM(F473:F474)</f>
        <v>6</v>
      </c>
      <c r="M475" s="57">
        <f>SUM(M473:M474)</f>
        <v>1096.85</v>
      </c>
      <c r="N475" s="19">
        <f>F475/M475</f>
        <v>0.005470210147239823</v>
      </c>
    </row>
    <row r="476" spans="1:14" ht="12.75">
      <c r="A476">
        <v>2019</v>
      </c>
      <c r="B476" t="s">
        <v>4</v>
      </c>
      <c r="C476" t="s">
        <v>21</v>
      </c>
      <c r="D476">
        <v>154</v>
      </c>
      <c r="E476" t="s">
        <v>40</v>
      </c>
      <c r="F476" s="55">
        <v>196.1</v>
      </c>
      <c r="G476" s="55">
        <v>1212.8</v>
      </c>
      <c r="H476" s="55">
        <v>246.5</v>
      </c>
      <c r="I476" s="55">
        <v>0</v>
      </c>
      <c r="J476" s="55">
        <v>0</v>
      </c>
      <c r="K476" s="55">
        <v>0</v>
      </c>
      <c r="L476" s="55">
        <v>0</v>
      </c>
      <c r="M476" s="55">
        <v>1655.4</v>
      </c>
      <c r="N476" s="19"/>
    </row>
    <row r="477" spans="1:14" ht="12.75">
      <c r="A477">
        <v>2019</v>
      </c>
      <c r="B477" t="s">
        <v>4</v>
      </c>
      <c r="C477" t="s">
        <v>21</v>
      </c>
      <c r="D477">
        <v>155</v>
      </c>
      <c r="E477" t="s">
        <v>41</v>
      </c>
      <c r="F477" s="55">
        <v>84.35</v>
      </c>
      <c r="G477" s="55">
        <v>381.65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466</v>
      </c>
      <c r="N477" s="19"/>
    </row>
    <row r="478" spans="1:14" ht="12.75">
      <c r="A478">
        <v>2019</v>
      </c>
      <c r="B478" t="s">
        <v>4</v>
      </c>
      <c r="C478" t="s">
        <v>21</v>
      </c>
      <c r="D478">
        <v>165</v>
      </c>
      <c r="E478" t="s">
        <v>42</v>
      </c>
      <c r="F478" s="55">
        <v>1.99</v>
      </c>
      <c r="G478" s="55">
        <v>111.08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113.07</v>
      </c>
      <c r="N478" s="19"/>
    </row>
    <row r="479" spans="1:14" ht="12.75">
      <c r="A479">
        <v>2019</v>
      </c>
      <c r="B479" t="s">
        <v>4</v>
      </c>
      <c r="C479" t="s">
        <v>21</v>
      </c>
      <c r="D479">
        <v>174</v>
      </c>
      <c r="E479" t="s">
        <v>64</v>
      </c>
      <c r="F479" s="55">
        <v>46.3</v>
      </c>
      <c r="G479" s="55">
        <v>370.5</v>
      </c>
      <c r="H479" s="55">
        <v>13.5</v>
      </c>
      <c r="I479" s="55">
        <v>0</v>
      </c>
      <c r="J479" s="55">
        <v>0</v>
      </c>
      <c r="K479" s="55">
        <v>0</v>
      </c>
      <c r="L479" s="55">
        <v>0</v>
      </c>
      <c r="M479" s="55">
        <v>430.3</v>
      </c>
      <c r="N479" s="19"/>
    </row>
    <row r="480" spans="1:14" ht="12.75">
      <c r="A480">
        <v>2019</v>
      </c>
      <c r="B480" t="s">
        <v>4</v>
      </c>
      <c r="C480" t="s">
        <v>21</v>
      </c>
      <c r="D480">
        <v>175</v>
      </c>
      <c r="E480" t="s">
        <v>65</v>
      </c>
      <c r="F480" s="55">
        <v>53.22</v>
      </c>
      <c r="G480" s="55">
        <v>407.38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460.6</v>
      </c>
      <c r="N480" s="19"/>
    </row>
    <row r="481" spans="1:14" ht="12.75">
      <c r="A481">
        <v>2019</v>
      </c>
      <c r="B481" t="s">
        <v>4</v>
      </c>
      <c r="C481" t="s">
        <v>21</v>
      </c>
      <c r="D481">
        <v>187</v>
      </c>
      <c r="E481" t="s">
        <v>42</v>
      </c>
      <c r="F481" s="55">
        <v>38.55</v>
      </c>
      <c r="G481" s="55">
        <v>350.4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388.95</v>
      </c>
      <c r="N481" s="19"/>
    </row>
    <row r="482" spans="1:14" ht="12.75">
      <c r="A482">
        <v>2019</v>
      </c>
      <c r="B482" t="s">
        <v>4</v>
      </c>
      <c r="C482" t="s">
        <v>21</v>
      </c>
      <c r="E482" s="47" t="s">
        <v>84</v>
      </c>
      <c r="F482" s="56">
        <f>SUM(F476:F481)</f>
        <v>420.51000000000005</v>
      </c>
      <c r="M482" s="57">
        <f>SUM(M476:M481)</f>
        <v>3514.32</v>
      </c>
      <c r="N482" s="19">
        <f aca="true" t="shared" si="20" ref="N482:N527">F482/M482</f>
        <v>0.11965614969610053</v>
      </c>
    </row>
    <row r="483" spans="1:14" ht="12.75">
      <c r="A483">
        <v>2019</v>
      </c>
      <c r="B483" t="s">
        <v>5</v>
      </c>
      <c r="C483" t="s">
        <v>22</v>
      </c>
      <c r="D483">
        <v>142</v>
      </c>
      <c r="E483" t="s">
        <v>43</v>
      </c>
      <c r="F483" s="55">
        <v>43.95</v>
      </c>
      <c r="G483" s="55">
        <v>824.6</v>
      </c>
      <c r="H483" s="55">
        <v>34.2</v>
      </c>
      <c r="I483" s="55">
        <v>0</v>
      </c>
      <c r="J483" s="55">
        <v>0</v>
      </c>
      <c r="K483" s="55">
        <v>0</v>
      </c>
      <c r="L483" s="55">
        <v>0</v>
      </c>
      <c r="M483" s="55">
        <v>902.75</v>
      </c>
      <c r="N483" s="19"/>
    </row>
    <row r="484" spans="1:14" ht="12.75">
      <c r="A484">
        <v>2019</v>
      </c>
      <c r="B484" t="s">
        <v>5</v>
      </c>
      <c r="C484" t="s">
        <v>22</v>
      </c>
      <c r="D484">
        <v>160</v>
      </c>
      <c r="E484" t="s">
        <v>44</v>
      </c>
      <c r="F484" s="55">
        <v>35.5</v>
      </c>
      <c r="G484" s="55">
        <v>501.65</v>
      </c>
      <c r="H484" s="55">
        <v>283.55</v>
      </c>
      <c r="I484" s="55">
        <v>0</v>
      </c>
      <c r="J484" s="55">
        <v>0</v>
      </c>
      <c r="K484" s="55">
        <v>0</v>
      </c>
      <c r="L484" s="55">
        <v>0</v>
      </c>
      <c r="M484" s="55">
        <v>820.7</v>
      </c>
      <c r="N484" s="19"/>
    </row>
    <row r="485" spans="1:14" ht="12.75">
      <c r="A485">
        <v>2019</v>
      </c>
      <c r="B485" t="s">
        <v>5</v>
      </c>
      <c r="C485" t="s">
        <v>22</v>
      </c>
      <c r="D485">
        <v>161</v>
      </c>
      <c r="E485" t="s">
        <v>45</v>
      </c>
      <c r="F485" s="55">
        <v>32.85</v>
      </c>
      <c r="G485" s="55">
        <v>428.7</v>
      </c>
      <c r="H485" s="55">
        <v>29.9</v>
      </c>
      <c r="I485" s="55">
        <v>0</v>
      </c>
      <c r="J485" s="55">
        <v>0</v>
      </c>
      <c r="K485" s="55">
        <v>0</v>
      </c>
      <c r="L485" s="55">
        <v>0</v>
      </c>
      <c r="M485" s="55">
        <v>491.45</v>
      </c>
      <c r="N485" s="19"/>
    </row>
    <row r="486" spans="1:14" ht="12.75">
      <c r="A486">
        <v>2019</v>
      </c>
      <c r="B486" t="s">
        <v>5</v>
      </c>
      <c r="C486" t="s">
        <v>22</v>
      </c>
      <c r="D486">
        <v>163</v>
      </c>
      <c r="E486" t="s">
        <v>46</v>
      </c>
      <c r="F486" s="55">
        <v>56.99</v>
      </c>
      <c r="G486" s="55">
        <v>707.58</v>
      </c>
      <c r="H486" s="55">
        <v>210</v>
      </c>
      <c r="I486" s="55">
        <v>0</v>
      </c>
      <c r="J486" s="55">
        <v>0</v>
      </c>
      <c r="K486" s="55">
        <v>0</v>
      </c>
      <c r="L486" s="55">
        <v>0</v>
      </c>
      <c r="M486" s="55">
        <v>974.57</v>
      </c>
      <c r="N486" s="19"/>
    </row>
    <row r="487" spans="1:14" ht="12.75">
      <c r="A487">
        <v>2019</v>
      </c>
      <c r="B487" t="s">
        <v>5</v>
      </c>
      <c r="C487" t="s">
        <v>22</v>
      </c>
      <c r="D487">
        <v>169</v>
      </c>
      <c r="E487" t="s">
        <v>47</v>
      </c>
      <c r="F487" s="55">
        <v>35.95</v>
      </c>
      <c r="G487" s="55">
        <v>930.55</v>
      </c>
      <c r="H487" s="55">
        <v>37.3</v>
      </c>
      <c r="I487" s="55">
        <v>0</v>
      </c>
      <c r="J487" s="55">
        <v>0</v>
      </c>
      <c r="K487" s="55">
        <v>0</v>
      </c>
      <c r="L487" s="55">
        <v>0</v>
      </c>
      <c r="M487" s="55">
        <v>1003.8</v>
      </c>
      <c r="N487" s="19"/>
    </row>
    <row r="488" spans="1:14" ht="12.75">
      <c r="A488">
        <v>2019</v>
      </c>
      <c r="B488" t="s">
        <v>5</v>
      </c>
      <c r="C488" t="s">
        <v>22</v>
      </c>
      <c r="E488" s="47" t="s">
        <v>84</v>
      </c>
      <c r="F488" s="56">
        <f>SUM(F483:F487)</f>
        <v>205.24</v>
      </c>
      <c r="M488" s="57">
        <f>SUM(M483:M487)</f>
        <v>4193.27</v>
      </c>
      <c r="N488" s="19">
        <f t="shared" si="20"/>
        <v>0.048945095355176264</v>
      </c>
    </row>
    <row r="489" spans="1:14" ht="12.75">
      <c r="A489">
        <v>2019</v>
      </c>
      <c r="B489" t="s">
        <v>6</v>
      </c>
      <c r="C489" t="s">
        <v>23</v>
      </c>
      <c r="D489">
        <v>153</v>
      </c>
      <c r="E489" t="s">
        <v>48</v>
      </c>
      <c r="F489" s="55">
        <v>12</v>
      </c>
      <c r="G489" s="55">
        <v>339</v>
      </c>
      <c r="H489" s="55">
        <v>4.5</v>
      </c>
      <c r="I489" s="55">
        <v>0</v>
      </c>
      <c r="J489" s="55">
        <v>0</v>
      </c>
      <c r="K489" s="55">
        <v>0</v>
      </c>
      <c r="L489" s="55">
        <v>0</v>
      </c>
      <c r="M489" s="55">
        <v>355.5</v>
      </c>
      <c r="N489" s="19"/>
    </row>
    <row r="490" spans="1:14" ht="12.75">
      <c r="A490">
        <v>2019</v>
      </c>
      <c r="B490" t="s">
        <v>6</v>
      </c>
      <c r="C490" t="s">
        <v>23</v>
      </c>
      <c r="E490" s="47" t="s">
        <v>84</v>
      </c>
      <c r="F490" s="56">
        <f>SUM(F489:F489)</f>
        <v>12</v>
      </c>
      <c r="M490" s="57">
        <f>SUM(M489:M489)</f>
        <v>355.5</v>
      </c>
      <c r="N490" s="19">
        <f t="shared" si="20"/>
        <v>0.03375527426160337</v>
      </c>
    </row>
    <row r="491" spans="1:14" ht="12.75">
      <c r="A491">
        <v>2019</v>
      </c>
      <c r="B491" t="s">
        <v>7</v>
      </c>
      <c r="C491" t="s">
        <v>24</v>
      </c>
      <c r="D491">
        <v>138</v>
      </c>
      <c r="E491" t="s">
        <v>49</v>
      </c>
      <c r="F491" s="55">
        <v>6</v>
      </c>
      <c r="G491" s="55">
        <v>446.3</v>
      </c>
      <c r="H491" s="55">
        <v>166.5</v>
      </c>
      <c r="I491" s="55">
        <v>0</v>
      </c>
      <c r="J491" s="55">
        <v>0</v>
      </c>
      <c r="K491" s="55">
        <v>0</v>
      </c>
      <c r="L491" s="55">
        <v>0</v>
      </c>
      <c r="M491" s="55">
        <v>618.8</v>
      </c>
      <c r="N491" s="19"/>
    </row>
    <row r="492" spans="1:14" ht="12.75">
      <c r="A492">
        <v>2019</v>
      </c>
      <c r="B492" t="s">
        <v>7</v>
      </c>
      <c r="C492" t="s">
        <v>24</v>
      </c>
      <c r="E492" s="47" t="s">
        <v>84</v>
      </c>
      <c r="F492" s="56">
        <f>SUM(F491:F491)</f>
        <v>6</v>
      </c>
      <c r="M492" s="57">
        <f>SUM(M491:M491)</f>
        <v>618.8</v>
      </c>
      <c r="N492" s="19">
        <f t="shared" si="20"/>
        <v>0.009696186166774402</v>
      </c>
    </row>
    <row r="493" spans="1:14" ht="12.75">
      <c r="A493">
        <v>2019</v>
      </c>
      <c r="B493" t="s">
        <v>8</v>
      </c>
      <c r="C493" t="s">
        <v>25</v>
      </c>
      <c r="D493">
        <v>143</v>
      </c>
      <c r="E493" t="s">
        <v>43</v>
      </c>
      <c r="F493" s="55">
        <v>7.2</v>
      </c>
      <c r="G493" s="55">
        <v>445.5</v>
      </c>
      <c r="H493" s="55">
        <v>13.5</v>
      </c>
      <c r="I493" s="55">
        <v>0</v>
      </c>
      <c r="J493" s="55">
        <v>0</v>
      </c>
      <c r="K493" s="55">
        <v>0</v>
      </c>
      <c r="L493" s="55">
        <v>0</v>
      </c>
      <c r="M493" s="55">
        <v>466.2</v>
      </c>
      <c r="N493" s="19"/>
    </row>
    <row r="494" spans="1:14" ht="12.75">
      <c r="A494">
        <v>2019</v>
      </c>
      <c r="B494" t="s">
        <v>8</v>
      </c>
      <c r="C494" t="s">
        <v>25</v>
      </c>
      <c r="D494">
        <v>157</v>
      </c>
      <c r="E494" t="s">
        <v>50</v>
      </c>
      <c r="F494" s="55">
        <v>33</v>
      </c>
      <c r="G494" s="55">
        <v>327</v>
      </c>
      <c r="H494" s="55">
        <v>54</v>
      </c>
      <c r="I494" s="55">
        <v>0</v>
      </c>
      <c r="J494" s="55">
        <v>0</v>
      </c>
      <c r="K494" s="55">
        <v>0</v>
      </c>
      <c r="L494" s="55">
        <v>0</v>
      </c>
      <c r="M494" s="55">
        <v>414</v>
      </c>
      <c r="N494" s="19"/>
    </row>
    <row r="495" spans="1:14" ht="12.75">
      <c r="A495">
        <v>2019</v>
      </c>
      <c r="B495" t="s">
        <v>8</v>
      </c>
      <c r="C495" t="s">
        <v>25</v>
      </c>
      <c r="D495">
        <v>159</v>
      </c>
      <c r="E495" t="s">
        <v>51</v>
      </c>
      <c r="F495" s="55">
        <v>4.5</v>
      </c>
      <c r="G495" s="55">
        <v>364.9</v>
      </c>
      <c r="H495" s="55">
        <v>43.5</v>
      </c>
      <c r="I495" s="55">
        <v>0</v>
      </c>
      <c r="J495" s="55">
        <v>0</v>
      </c>
      <c r="K495" s="55">
        <v>0</v>
      </c>
      <c r="L495" s="55">
        <v>0</v>
      </c>
      <c r="M495" s="55">
        <v>412.9</v>
      </c>
      <c r="N495" s="19"/>
    </row>
    <row r="496" spans="1:14" ht="12.75">
      <c r="A496">
        <v>2019</v>
      </c>
      <c r="B496" t="s">
        <v>8</v>
      </c>
      <c r="C496" t="s">
        <v>25</v>
      </c>
      <c r="D496">
        <v>162</v>
      </c>
      <c r="E496" t="s">
        <v>45</v>
      </c>
      <c r="F496" s="55">
        <v>20.5</v>
      </c>
      <c r="G496" s="55">
        <v>267.35</v>
      </c>
      <c r="H496" s="55">
        <v>4.5</v>
      </c>
      <c r="I496" s="55">
        <v>6</v>
      </c>
      <c r="J496" s="55">
        <v>0</v>
      </c>
      <c r="K496" s="55">
        <v>6</v>
      </c>
      <c r="L496" s="55">
        <v>0</v>
      </c>
      <c r="M496" s="55">
        <v>304.35</v>
      </c>
      <c r="N496" s="19"/>
    </row>
    <row r="497" spans="1:14" ht="12.75">
      <c r="A497">
        <v>2019</v>
      </c>
      <c r="B497" t="s">
        <v>8</v>
      </c>
      <c r="C497" t="s">
        <v>25</v>
      </c>
      <c r="D497">
        <v>166</v>
      </c>
      <c r="E497" t="s">
        <v>42</v>
      </c>
      <c r="F497" s="55">
        <v>4.5</v>
      </c>
      <c r="G497" s="55">
        <v>63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67.5</v>
      </c>
      <c r="N497" s="19"/>
    </row>
    <row r="498" spans="1:14" ht="12.75">
      <c r="A498">
        <v>2019</v>
      </c>
      <c r="B498" t="s">
        <v>8</v>
      </c>
      <c r="C498" t="s">
        <v>25</v>
      </c>
      <c r="D498">
        <v>170</v>
      </c>
      <c r="E498" t="s">
        <v>47</v>
      </c>
      <c r="F498" s="55">
        <v>40.75</v>
      </c>
      <c r="G498" s="55">
        <v>609.9</v>
      </c>
      <c r="H498" s="55">
        <v>18</v>
      </c>
      <c r="I498" s="55">
        <v>0</v>
      </c>
      <c r="J498" s="55">
        <v>0</v>
      </c>
      <c r="K498" s="55">
        <v>0</v>
      </c>
      <c r="L498" s="55">
        <v>0</v>
      </c>
      <c r="M498" s="55">
        <v>668.65</v>
      </c>
      <c r="N498" s="19"/>
    </row>
    <row r="499" spans="1:14" ht="12.75">
      <c r="A499">
        <v>2019</v>
      </c>
      <c r="B499" t="s">
        <v>8</v>
      </c>
      <c r="C499" t="s">
        <v>25</v>
      </c>
      <c r="D499">
        <v>188</v>
      </c>
      <c r="E499" t="s">
        <v>42</v>
      </c>
      <c r="F499" s="55">
        <v>2.4</v>
      </c>
      <c r="G499" s="55">
        <v>209.85</v>
      </c>
      <c r="H499" s="55">
        <v>4.5</v>
      </c>
      <c r="I499" s="55">
        <v>0</v>
      </c>
      <c r="J499" s="55">
        <v>0</v>
      </c>
      <c r="K499" s="55">
        <v>0</v>
      </c>
      <c r="L499" s="55">
        <v>0</v>
      </c>
      <c r="M499" s="55">
        <v>216.75</v>
      </c>
      <c r="N499" s="19"/>
    </row>
    <row r="500" spans="1:14" ht="12.75">
      <c r="A500">
        <v>2019</v>
      </c>
      <c r="B500" t="s">
        <v>8</v>
      </c>
      <c r="C500" t="s">
        <v>25</v>
      </c>
      <c r="E500" s="47" t="s">
        <v>84</v>
      </c>
      <c r="F500" s="56">
        <f>SUM(F493:F499)</f>
        <v>112.85000000000001</v>
      </c>
      <c r="M500" s="57">
        <f>SUM(M493:M499)</f>
        <v>2550.35</v>
      </c>
      <c r="N500" s="19">
        <f t="shared" si="20"/>
        <v>0.044248828592154024</v>
      </c>
    </row>
    <row r="501" spans="1:14" ht="12.75">
      <c r="A501">
        <v>2019</v>
      </c>
      <c r="B501" t="s">
        <v>9</v>
      </c>
      <c r="C501" t="s">
        <v>26</v>
      </c>
      <c r="D501">
        <v>144</v>
      </c>
      <c r="E501" t="s">
        <v>52</v>
      </c>
      <c r="F501" s="55">
        <v>175.72</v>
      </c>
      <c r="G501" s="55">
        <v>1651.28</v>
      </c>
      <c r="H501" s="55">
        <v>54</v>
      </c>
      <c r="I501" s="55">
        <v>0</v>
      </c>
      <c r="J501" s="55">
        <v>0</v>
      </c>
      <c r="K501" s="55">
        <v>0</v>
      </c>
      <c r="L501" s="55">
        <v>0</v>
      </c>
      <c r="M501" s="55">
        <v>1881</v>
      </c>
      <c r="N501" s="19"/>
    </row>
    <row r="502" spans="1:14" ht="12.75">
      <c r="A502">
        <v>2019</v>
      </c>
      <c r="B502" t="s">
        <v>9</v>
      </c>
      <c r="C502" t="s">
        <v>26</v>
      </c>
      <c r="D502">
        <v>145</v>
      </c>
      <c r="E502" t="s">
        <v>53</v>
      </c>
      <c r="F502" s="55">
        <v>12.26</v>
      </c>
      <c r="G502" s="55">
        <v>525.26</v>
      </c>
      <c r="H502" s="55">
        <v>12</v>
      </c>
      <c r="I502" s="55">
        <v>0</v>
      </c>
      <c r="J502" s="55">
        <v>0</v>
      </c>
      <c r="K502" s="55">
        <v>0</v>
      </c>
      <c r="L502" s="55">
        <v>0</v>
      </c>
      <c r="M502" s="55">
        <v>552</v>
      </c>
      <c r="N502" s="19"/>
    </row>
    <row r="503" spans="1:14" ht="12.75">
      <c r="A503">
        <v>2019</v>
      </c>
      <c r="B503" t="s">
        <v>9</v>
      </c>
      <c r="C503" t="s">
        <v>26</v>
      </c>
      <c r="D503">
        <v>185</v>
      </c>
      <c r="E503" t="s">
        <v>87</v>
      </c>
      <c r="F503" s="55">
        <v>0</v>
      </c>
      <c r="G503" s="55">
        <v>558</v>
      </c>
      <c r="H503" s="55">
        <v>18</v>
      </c>
      <c r="I503" s="55">
        <v>0</v>
      </c>
      <c r="J503" s="55">
        <v>0</v>
      </c>
      <c r="K503" s="55">
        <v>0</v>
      </c>
      <c r="L503" s="55">
        <v>0</v>
      </c>
      <c r="M503" s="55">
        <v>576</v>
      </c>
      <c r="N503" s="19"/>
    </row>
    <row r="504" spans="1:14" ht="12.75">
      <c r="A504">
        <v>2019</v>
      </c>
      <c r="B504" t="s">
        <v>9</v>
      </c>
      <c r="C504" t="s">
        <v>26</v>
      </c>
      <c r="E504" s="47" t="s">
        <v>84</v>
      </c>
      <c r="F504" s="56">
        <f>SUM(F501:F503)</f>
        <v>187.98</v>
      </c>
      <c r="M504" s="57">
        <f>SUM(M501:M503)</f>
        <v>3009</v>
      </c>
      <c r="N504" s="19">
        <f t="shared" si="20"/>
        <v>0.062472582253240275</v>
      </c>
    </row>
    <row r="505" spans="1:14" ht="12.75">
      <c r="A505">
        <v>2019</v>
      </c>
      <c r="B505" t="s">
        <v>10</v>
      </c>
      <c r="C505" t="s">
        <v>27</v>
      </c>
      <c r="D505">
        <v>146</v>
      </c>
      <c r="E505" t="s">
        <v>54</v>
      </c>
      <c r="F505" s="55">
        <v>0</v>
      </c>
      <c r="G505" s="55">
        <v>309.2</v>
      </c>
      <c r="H505" s="55">
        <v>18</v>
      </c>
      <c r="I505" s="55">
        <v>0</v>
      </c>
      <c r="J505" s="55">
        <v>0</v>
      </c>
      <c r="K505" s="55">
        <v>0</v>
      </c>
      <c r="L505" s="55">
        <v>0</v>
      </c>
      <c r="M505" s="55">
        <v>327.2</v>
      </c>
      <c r="N505" s="19"/>
    </row>
    <row r="506" spans="1:14" ht="12.75">
      <c r="A506">
        <v>2019</v>
      </c>
      <c r="B506" t="s">
        <v>10</v>
      </c>
      <c r="C506" t="s">
        <v>27</v>
      </c>
      <c r="D506">
        <v>158</v>
      </c>
      <c r="E506" t="s">
        <v>51</v>
      </c>
      <c r="F506" s="55">
        <v>121.7</v>
      </c>
      <c r="G506" s="55">
        <v>877.95</v>
      </c>
      <c r="H506" s="55">
        <v>235.6</v>
      </c>
      <c r="I506" s="55">
        <v>0</v>
      </c>
      <c r="J506" s="55">
        <v>0</v>
      </c>
      <c r="K506" s="55">
        <v>0</v>
      </c>
      <c r="L506" s="55">
        <v>0</v>
      </c>
      <c r="M506" s="55">
        <v>1235.25</v>
      </c>
      <c r="N506" s="19"/>
    </row>
    <row r="507" spans="1:14" ht="12.75">
      <c r="A507">
        <v>2019</v>
      </c>
      <c r="B507" t="s">
        <v>10</v>
      </c>
      <c r="C507" t="s">
        <v>27</v>
      </c>
      <c r="E507" s="47" t="s">
        <v>84</v>
      </c>
      <c r="F507" s="56">
        <f>SUM(F505:F506)</f>
        <v>121.7</v>
      </c>
      <c r="M507" s="57">
        <f>SUM(M505:M506)</f>
        <v>1562.45</v>
      </c>
      <c r="N507" s="19">
        <f t="shared" si="20"/>
        <v>0.07789049249575987</v>
      </c>
    </row>
    <row r="508" spans="1:14" ht="12.75">
      <c r="A508">
        <v>2019</v>
      </c>
      <c r="B508" t="s">
        <v>11</v>
      </c>
      <c r="C508" t="s">
        <v>28</v>
      </c>
      <c r="D508">
        <v>139</v>
      </c>
      <c r="E508" t="s">
        <v>55</v>
      </c>
      <c r="F508" s="55">
        <v>51.3</v>
      </c>
      <c r="G508" s="55">
        <v>207.65</v>
      </c>
      <c r="H508" s="55">
        <v>33.5</v>
      </c>
      <c r="I508" s="55">
        <v>0</v>
      </c>
      <c r="J508" s="55">
        <v>0</v>
      </c>
      <c r="K508" s="55">
        <v>0</v>
      </c>
      <c r="L508" s="55">
        <v>10.8</v>
      </c>
      <c r="M508" s="55">
        <v>311.25</v>
      </c>
      <c r="N508" s="19"/>
    </row>
    <row r="509" spans="1:14" ht="12.75">
      <c r="A509">
        <v>2019</v>
      </c>
      <c r="B509" t="s">
        <v>11</v>
      </c>
      <c r="C509" t="s">
        <v>28</v>
      </c>
      <c r="D509">
        <v>140</v>
      </c>
      <c r="E509" t="s">
        <v>56</v>
      </c>
      <c r="F509" s="55">
        <v>66.75</v>
      </c>
      <c r="G509" s="55">
        <v>235.05</v>
      </c>
      <c r="H509" s="55">
        <v>79.4</v>
      </c>
      <c r="I509" s="55">
        <v>24</v>
      </c>
      <c r="J509" s="55">
        <v>0</v>
      </c>
      <c r="K509" s="55">
        <v>27</v>
      </c>
      <c r="L509" s="55">
        <v>0</v>
      </c>
      <c r="M509" s="55">
        <v>433.2</v>
      </c>
      <c r="N509" s="19"/>
    </row>
    <row r="510" spans="1:14" ht="12.75">
      <c r="A510">
        <v>2019</v>
      </c>
      <c r="B510" t="s">
        <v>11</v>
      </c>
      <c r="C510" t="s">
        <v>28</v>
      </c>
      <c r="D510">
        <v>141</v>
      </c>
      <c r="E510" t="s">
        <v>57</v>
      </c>
      <c r="F510" s="55">
        <v>71.55</v>
      </c>
      <c r="G510" s="55">
        <v>374.1</v>
      </c>
      <c r="H510" s="55">
        <v>22.5</v>
      </c>
      <c r="I510" s="55">
        <v>0</v>
      </c>
      <c r="J510" s="55">
        <v>0</v>
      </c>
      <c r="K510" s="55">
        <v>0</v>
      </c>
      <c r="L510" s="55">
        <v>0</v>
      </c>
      <c r="M510" s="55">
        <v>468.15</v>
      </c>
      <c r="N510" s="19"/>
    </row>
    <row r="511" spans="1:14" ht="12.75">
      <c r="A511">
        <v>2019</v>
      </c>
      <c r="B511" t="s">
        <v>11</v>
      </c>
      <c r="C511" t="s">
        <v>28</v>
      </c>
      <c r="D511">
        <v>152</v>
      </c>
      <c r="E511" t="s">
        <v>58</v>
      </c>
      <c r="F511" s="55">
        <v>60.95</v>
      </c>
      <c r="G511" s="55">
        <v>279.05</v>
      </c>
      <c r="H511" s="55">
        <v>6.7</v>
      </c>
      <c r="I511" s="55">
        <v>0</v>
      </c>
      <c r="J511" s="55">
        <v>0</v>
      </c>
      <c r="K511" s="55">
        <v>4.5</v>
      </c>
      <c r="L511" s="55">
        <v>1.4</v>
      </c>
      <c r="M511" s="55">
        <v>356.1</v>
      </c>
      <c r="N511" s="19"/>
    </row>
    <row r="512" spans="1:14" ht="12.75">
      <c r="A512">
        <v>2019</v>
      </c>
      <c r="B512" t="s">
        <v>11</v>
      </c>
      <c r="C512" t="s">
        <v>28</v>
      </c>
      <c r="D512">
        <v>186</v>
      </c>
      <c r="E512" t="s">
        <v>92</v>
      </c>
      <c r="F512" s="55">
        <v>46</v>
      </c>
      <c r="G512" s="55">
        <v>172.5</v>
      </c>
      <c r="H512" s="55">
        <v>6.5</v>
      </c>
      <c r="I512" s="55">
        <v>0</v>
      </c>
      <c r="J512" s="55">
        <v>0</v>
      </c>
      <c r="K512" s="55">
        <v>0</v>
      </c>
      <c r="L512" s="55">
        <v>0</v>
      </c>
      <c r="M512" s="55">
        <v>228</v>
      </c>
      <c r="N512" s="19"/>
    </row>
    <row r="513" spans="1:14" ht="12.75">
      <c r="A513">
        <v>2019</v>
      </c>
      <c r="B513" t="s">
        <v>11</v>
      </c>
      <c r="C513" t="s">
        <v>28</v>
      </c>
      <c r="E513" s="47" t="s">
        <v>84</v>
      </c>
      <c r="F513" s="56">
        <f>SUM(F508:F512)</f>
        <v>296.55</v>
      </c>
      <c r="M513" s="57">
        <f>SUM(M508:M512)</f>
        <v>1796.6999999999998</v>
      </c>
      <c r="N513" s="19">
        <f t="shared" si="20"/>
        <v>0.16505259642678247</v>
      </c>
    </row>
    <row r="514" spans="1:14" ht="12.75">
      <c r="A514">
        <v>2019</v>
      </c>
      <c r="B514" t="s">
        <v>12</v>
      </c>
      <c r="C514" t="s">
        <v>29</v>
      </c>
      <c r="D514">
        <v>156</v>
      </c>
      <c r="E514" t="s">
        <v>50</v>
      </c>
      <c r="F514" s="55">
        <v>283.5</v>
      </c>
      <c r="G514" s="55">
        <v>1776</v>
      </c>
      <c r="H514" s="55">
        <v>237</v>
      </c>
      <c r="I514" s="55">
        <v>0</v>
      </c>
      <c r="J514" s="55">
        <v>0</v>
      </c>
      <c r="K514" s="55">
        <v>0</v>
      </c>
      <c r="L514" s="55">
        <v>0</v>
      </c>
      <c r="M514" s="55">
        <v>2307</v>
      </c>
      <c r="N514" s="19"/>
    </row>
    <row r="515" spans="1:14" ht="12.75">
      <c r="A515">
        <v>2019</v>
      </c>
      <c r="B515" t="s">
        <v>12</v>
      </c>
      <c r="C515" t="s">
        <v>29</v>
      </c>
      <c r="D515">
        <v>189</v>
      </c>
      <c r="E515" t="s">
        <v>94</v>
      </c>
      <c r="F515" s="55">
        <v>0</v>
      </c>
      <c r="G515" s="55">
        <v>226.5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226.5</v>
      </c>
      <c r="N515" s="19"/>
    </row>
    <row r="516" spans="1:14" ht="12.75">
      <c r="A516">
        <v>2019</v>
      </c>
      <c r="B516" t="s">
        <v>12</v>
      </c>
      <c r="C516" t="s">
        <v>29</v>
      </c>
      <c r="E516" t="s">
        <v>84</v>
      </c>
      <c r="F516" s="56">
        <f>SUM(F514:F515)</f>
        <v>283.5</v>
      </c>
      <c r="M516" s="57">
        <f>SUM(M514:M515)</f>
        <v>2533.5</v>
      </c>
      <c r="N516" s="19">
        <f t="shared" si="20"/>
        <v>0.11190053285968028</v>
      </c>
    </row>
    <row r="517" spans="1:14" ht="12.75">
      <c r="A517">
        <v>2019</v>
      </c>
      <c r="B517" t="s">
        <v>13</v>
      </c>
      <c r="C517" t="s">
        <v>30</v>
      </c>
      <c r="D517">
        <v>148</v>
      </c>
      <c r="E517" t="s">
        <v>59</v>
      </c>
      <c r="F517" s="55">
        <v>49.75</v>
      </c>
      <c r="G517" s="55">
        <v>633.16</v>
      </c>
      <c r="H517" s="55">
        <v>12</v>
      </c>
      <c r="I517" s="55">
        <v>0</v>
      </c>
      <c r="J517" s="55">
        <v>0</v>
      </c>
      <c r="K517" s="55">
        <v>0</v>
      </c>
      <c r="L517" s="55">
        <v>0</v>
      </c>
      <c r="M517" s="55">
        <v>694.91</v>
      </c>
      <c r="N517" s="19"/>
    </row>
    <row r="518" spans="1:14" ht="12.75">
      <c r="A518">
        <v>2019</v>
      </c>
      <c r="B518" t="s">
        <v>13</v>
      </c>
      <c r="C518" t="s">
        <v>30</v>
      </c>
      <c r="D518">
        <v>149</v>
      </c>
      <c r="E518" t="s">
        <v>60</v>
      </c>
      <c r="F518" s="55">
        <v>5.45</v>
      </c>
      <c r="G518" s="55">
        <v>260.1</v>
      </c>
      <c r="H518" s="55">
        <v>6</v>
      </c>
      <c r="I518" s="55">
        <v>0</v>
      </c>
      <c r="J518" s="55">
        <v>0</v>
      </c>
      <c r="K518" s="55">
        <v>0</v>
      </c>
      <c r="L518" s="55">
        <v>0</v>
      </c>
      <c r="M518" s="55">
        <v>271.55</v>
      </c>
      <c r="N518" s="19"/>
    </row>
    <row r="519" spans="1:14" ht="12.75">
      <c r="A519">
        <v>2019</v>
      </c>
      <c r="B519" t="s">
        <v>13</v>
      </c>
      <c r="C519" t="s">
        <v>30</v>
      </c>
      <c r="D519">
        <v>150</v>
      </c>
      <c r="E519" t="s">
        <v>61</v>
      </c>
      <c r="F519" s="55">
        <v>39.3</v>
      </c>
      <c r="G519" s="55">
        <v>497.25</v>
      </c>
      <c r="H519" s="55">
        <v>174</v>
      </c>
      <c r="I519" s="55">
        <v>0</v>
      </c>
      <c r="J519" s="55">
        <v>0</v>
      </c>
      <c r="K519" s="55">
        <v>0</v>
      </c>
      <c r="L519" s="55">
        <v>0</v>
      </c>
      <c r="M519" s="55">
        <v>710.55</v>
      </c>
      <c r="N519" s="19"/>
    </row>
    <row r="520" spans="1:14" ht="12.75">
      <c r="A520">
        <v>2019</v>
      </c>
      <c r="B520" t="s">
        <v>13</v>
      </c>
      <c r="C520" t="s">
        <v>30</v>
      </c>
      <c r="D520">
        <v>151</v>
      </c>
      <c r="E520" t="s">
        <v>62</v>
      </c>
      <c r="F520" s="55">
        <v>30.2</v>
      </c>
      <c r="G520" s="55">
        <v>398.05</v>
      </c>
      <c r="H520" s="55">
        <v>12</v>
      </c>
      <c r="I520" s="55">
        <v>0</v>
      </c>
      <c r="J520" s="55">
        <v>0</v>
      </c>
      <c r="K520" s="55">
        <v>0</v>
      </c>
      <c r="L520" s="55">
        <v>0</v>
      </c>
      <c r="M520" s="55">
        <v>440.25</v>
      </c>
      <c r="N520" s="19"/>
    </row>
    <row r="521" spans="1:14" ht="12.75">
      <c r="A521">
        <v>2019</v>
      </c>
      <c r="B521" t="s">
        <v>13</v>
      </c>
      <c r="C521" t="s">
        <v>30</v>
      </c>
      <c r="E521" t="s">
        <v>84</v>
      </c>
      <c r="F521" s="56">
        <f>SUM(F517:F520)</f>
        <v>124.7</v>
      </c>
      <c r="M521" s="57">
        <f>SUM(M517:M520)</f>
        <v>2117.26</v>
      </c>
      <c r="N521" s="19">
        <f t="shared" si="20"/>
        <v>0.05889687615125209</v>
      </c>
    </row>
    <row r="522" spans="1:14" ht="12.75">
      <c r="A522">
        <v>2019</v>
      </c>
      <c r="B522" t="s">
        <v>14</v>
      </c>
      <c r="C522" t="s">
        <v>31</v>
      </c>
      <c r="D522" s="59">
        <v>190</v>
      </c>
      <c r="E522" s="58" t="s">
        <v>63</v>
      </c>
      <c r="F522" s="55">
        <v>4.5</v>
      </c>
      <c r="G522" s="55">
        <v>1020.2</v>
      </c>
      <c r="H522" s="55">
        <v>141</v>
      </c>
      <c r="I522" s="55">
        <v>0</v>
      </c>
      <c r="J522" s="55">
        <v>0</v>
      </c>
      <c r="K522" s="55">
        <v>0</v>
      </c>
      <c r="L522" s="55">
        <v>4.6</v>
      </c>
      <c r="M522" s="55">
        <v>1170.3</v>
      </c>
      <c r="N522" s="19"/>
    </row>
    <row r="523" spans="1:14" ht="12.75">
      <c r="A523">
        <v>2019</v>
      </c>
      <c r="B523" t="s">
        <v>14</v>
      </c>
      <c r="C523" t="s">
        <v>31</v>
      </c>
      <c r="D523" s="59">
        <v>194</v>
      </c>
      <c r="E523" s="58" t="s">
        <v>95</v>
      </c>
      <c r="F523" s="55">
        <v>0</v>
      </c>
      <c r="G523" s="55">
        <v>120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120</v>
      </c>
      <c r="N523" s="19"/>
    </row>
    <row r="524" spans="1:14" ht="12.75">
      <c r="A524">
        <v>2019</v>
      </c>
      <c r="B524" t="s">
        <v>14</v>
      </c>
      <c r="C524" t="s">
        <v>31</v>
      </c>
      <c r="E524" t="s">
        <v>84</v>
      </c>
      <c r="F524" s="56">
        <f>SUM(F522:F523)</f>
        <v>4.5</v>
      </c>
      <c r="M524" s="57">
        <f>SUM(M522:M523)</f>
        <v>1290.3</v>
      </c>
      <c r="N524" s="19">
        <f t="shared" si="20"/>
        <v>0.003487561032318066</v>
      </c>
    </row>
    <row r="525" spans="1:14" ht="12.75">
      <c r="A525">
        <v>2019</v>
      </c>
      <c r="B525" t="s">
        <v>16</v>
      </c>
      <c r="C525" t="s">
        <v>33</v>
      </c>
      <c r="D525">
        <v>998</v>
      </c>
      <c r="E525" t="s">
        <v>72</v>
      </c>
      <c r="F525" s="55">
        <v>45</v>
      </c>
      <c r="G525" s="55">
        <v>0</v>
      </c>
      <c r="H525" s="55">
        <v>0</v>
      </c>
      <c r="I525" s="55">
        <v>72</v>
      </c>
      <c r="J525" s="55">
        <v>18</v>
      </c>
      <c r="K525" s="55">
        <v>72</v>
      </c>
      <c r="L525" s="55">
        <v>0</v>
      </c>
      <c r="M525" s="55">
        <v>207</v>
      </c>
      <c r="N525" s="19"/>
    </row>
    <row r="526" spans="1:14" ht="12.75">
      <c r="A526">
        <v>2019</v>
      </c>
      <c r="B526" t="s">
        <v>16</v>
      </c>
      <c r="C526" t="s">
        <v>33</v>
      </c>
      <c r="D526">
        <v>999</v>
      </c>
      <c r="E526" t="s">
        <v>70</v>
      </c>
      <c r="F526" s="55">
        <v>0</v>
      </c>
      <c r="G526" s="55">
        <v>130.5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130.5</v>
      </c>
      <c r="N526" s="19"/>
    </row>
    <row r="527" spans="1:14" ht="12.75">
      <c r="A527">
        <v>2019</v>
      </c>
      <c r="B527" t="s">
        <v>16</v>
      </c>
      <c r="C527" t="s">
        <v>33</v>
      </c>
      <c r="E527" t="s">
        <v>84</v>
      </c>
      <c r="F527" s="56">
        <f>SUM(F525:F526)</f>
        <v>45</v>
      </c>
      <c r="M527" s="57">
        <f>SUM(M525:M526)</f>
        <v>337.5</v>
      </c>
      <c r="N527" s="19">
        <f t="shared" si="20"/>
        <v>0.13333333333333333</v>
      </c>
    </row>
    <row r="529" spans="1:13" ht="12.75">
      <c r="A529" s="117">
        <v>2020</v>
      </c>
      <c r="B529" s="118" t="s">
        <v>2</v>
      </c>
      <c r="C529" s="118" t="s">
        <v>19</v>
      </c>
      <c r="D529" s="118" t="s">
        <v>126</v>
      </c>
      <c r="E529" s="118" t="s">
        <v>69</v>
      </c>
      <c r="F529" s="119">
        <v>353.7</v>
      </c>
      <c r="G529" s="119">
        <v>1742.65</v>
      </c>
      <c r="H529" s="119">
        <v>326.2</v>
      </c>
      <c r="I529" s="119">
        <v>0</v>
      </c>
      <c r="J529" s="119">
        <v>0</v>
      </c>
      <c r="K529" s="119">
        <v>0</v>
      </c>
      <c r="L529" s="119">
        <v>0</v>
      </c>
      <c r="M529" s="119">
        <v>2422.55</v>
      </c>
    </row>
    <row r="530" spans="1:14" ht="12.75">
      <c r="A530">
        <v>2020</v>
      </c>
      <c r="B530" s="118" t="s">
        <v>2</v>
      </c>
      <c r="C530" s="118" t="s">
        <v>19</v>
      </c>
      <c r="D530" s="117"/>
      <c r="E530" s="117" t="s">
        <v>84</v>
      </c>
      <c r="F530" s="56">
        <f aca="true" t="shared" si="21" ref="F530:M530">SUM(F529)</f>
        <v>353.7</v>
      </c>
      <c r="G530" s="117">
        <f t="shared" si="21"/>
        <v>1742.65</v>
      </c>
      <c r="H530" s="117">
        <f t="shared" si="21"/>
        <v>326.2</v>
      </c>
      <c r="I530" s="117">
        <f t="shared" si="21"/>
        <v>0</v>
      </c>
      <c r="J530" s="117">
        <f t="shared" si="21"/>
        <v>0</v>
      </c>
      <c r="K530" s="117">
        <f t="shared" si="21"/>
        <v>0</v>
      </c>
      <c r="L530" s="117">
        <f t="shared" si="21"/>
        <v>0</v>
      </c>
      <c r="M530" s="57">
        <f t="shared" si="21"/>
        <v>2422.55</v>
      </c>
      <c r="N530" s="19">
        <f>F530/M530</f>
        <v>0.14600317846896863</v>
      </c>
    </row>
    <row r="531" spans="1:14" ht="12.75">
      <c r="A531" s="117">
        <v>2020</v>
      </c>
      <c r="B531" s="118" t="s">
        <v>3</v>
      </c>
      <c r="C531" s="118" t="s">
        <v>20</v>
      </c>
      <c r="D531" s="118" t="s">
        <v>112</v>
      </c>
      <c r="E531" s="118" t="s">
        <v>39</v>
      </c>
      <c r="F531" s="119">
        <v>0</v>
      </c>
      <c r="G531" s="119">
        <v>579.65</v>
      </c>
      <c r="H531" s="119">
        <v>18.5</v>
      </c>
      <c r="I531" s="119">
        <v>0</v>
      </c>
      <c r="J531" s="119">
        <v>0</v>
      </c>
      <c r="K531" s="119">
        <v>0</v>
      </c>
      <c r="L531" s="119">
        <v>0</v>
      </c>
      <c r="M531" s="119">
        <v>598.15</v>
      </c>
      <c r="N531" s="19"/>
    </row>
    <row r="532" spans="1:14" ht="12.75">
      <c r="A532" s="117">
        <v>2020</v>
      </c>
      <c r="B532" s="118" t="s">
        <v>3</v>
      </c>
      <c r="C532" s="118" t="s">
        <v>20</v>
      </c>
      <c r="D532" s="118" t="s">
        <v>113</v>
      </c>
      <c r="E532" s="118" t="s">
        <v>38</v>
      </c>
      <c r="F532" s="119">
        <v>4.5</v>
      </c>
      <c r="G532" s="119">
        <v>406.3</v>
      </c>
      <c r="H532" s="119">
        <v>7.8</v>
      </c>
      <c r="I532" s="119">
        <v>0</v>
      </c>
      <c r="J532" s="119">
        <v>0</v>
      </c>
      <c r="K532" s="119">
        <v>0</v>
      </c>
      <c r="L532" s="119">
        <v>0</v>
      </c>
      <c r="M532" s="119">
        <v>418.6</v>
      </c>
      <c r="N532" s="19"/>
    </row>
    <row r="533" spans="1:14" ht="12.75">
      <c r="A533" s="117">
        <v>2020</v>
      </c>
      <c r="B533" s="118" t="s">
        <v>3</v>
      </c>
      <c r="C533" s="118" t="s">
        <v>20</v>
      </c>
      <c r="D533" s="117"/>
      <c r="E533" s="117" t="s">
        <v>84</v>
      </c>
      <c r="F533" s="56">
        <f aca="true" t="shared" si="22" ref="F533:M533">SUM(F531:F532)</f>
        <v>4.5</v>
      </c>
      <c r="G533" s="117">
        <f t="shared" si="22"/>
        <v>985.95</v>
      </c>
      <c r="H533" s="117">
        <f t="shared" si="22"/>
        <v>26.3</v>
      </c>
      <c r="I533" s="117">
        <f t="shared" si="22"/>
        <v>0</v>
      </c>
      <c r="J533" s="117">
        <f t="shared" si="22"/>
        <v>0</v>
      </c>
      <c r="K533" s="117">
        <f t="shared" si="22"/>
        <v>0</v>
      </c>
      <c r="L533" s="117">
        <f t="shared" si="22"/>
        <v>0</v>
      </c>
      <c r="M533" s="57">
        <f t="shared" si="22"/>
        <v>1016.75</v>
      </c>
      <c r="N533" s="19">
        <f aca="true" t="shared" si="23" ref="N533:N586">F533/M533</f>
        <v>0.004425866732235063</v>
      </c>
    </row>
    <row r="534" spans="1:14" ht="12.75">
      <c r="A534" s="117">
        <v>2020</v>
      </c>
      <c r="B534" s="118" t="s">
        <v>4</v>
      </c>
      <c r="C534" s="118" t="s">
        <v>21</v>
      </c>
      <c r="D534" s="118" t="s">
        <v>143</v>
      </c>
      <c r="E534" s="118" t="s">
        <v>65</v>
      </c>
      <c r="F534" s="119">
        <v>28.52</v>
      </c>
      <c r="G534" s="119">
        <v>432.08</v>
      </c>
      <c r="H534" s="119">
        <v>0</v>
      </c>
      <c r="I534" s="119">
        <v>0</v>
      </c>
      <c r="J534" s="119">
        <v>0</v>
      </c>
      <c r="K534" s="119">
        <v>0</v>
      </c>
      <c r="L534" s="119">
        <v>0</v>
      </c>
      <c r="M534" s="119">
        <v>460.6</v>
      </c>
      <c r="N534" s="19"/>
    </row>
    <row r="535" spans="1:14" ht="12.75">
      <c r="A535" s="117">
        <v>2020</v>
      </c>
      <c r="B535" s="118" t="s">
        <v>4</v>
      </c>
      <c r="C535" s="118" t="s">
        <v>21</v>
      </c>
      <c r="D535" s="118" t="s">
        <v>176</v>
      </c>
      <c r="E535" s="118" t="s">
        <v>177</v>
      </c>
      <c r="F535" s="119">
        <v>0</v>
      </c>
      <c r="G535" s="119">
        <v>60</v>
      </c>
      <c r="H535" s="119">
        <v>0</v>
      </c>
      <c r="I535" s="119">
        <v>0</v>
      </c>
      <c r="J535" s="119">
        <v>0</v>
      </c>
      <c r="K535" s="119">
        <v>0</v>
      </c>
      <c r="L535" s="119">
        <v>0</v>
      </c>
      <c r="M535" s="119">
        <v>60</v>
      </c>
      <c r="N535" s="19"/>
    </row>
    <row r="536" spans="1:14" ht="12.75">
      <c r="A536" s="117">
        <v>2020</v>
      </c>
      <c r="B536" s="118" t="s">
        <v>4</v>
      </c>
      <c r="C536" s="118" t="s">
        <v>21</v>
      </c>
      <c r="D536" s="118" t="s">
        <v>144</v>
      </c>
      <c r="E536" s="118" t="s">
        <v>64</v>
      </c>
      <c r="F536" s="119">
        <v>50.6</v>
      </c>
      <c r="G536" s="119">
        <v>374.7</v>
      </c>
      <c r="H536" s="119">
        <v>13.5</v>
      </c>
      <c r="I536" s="119">
        <v>0</v>
      </c>
      <c r="J536" s="119">
        <v>0</v>
      </c>
      <c r="K536" s="119">
        <v>0</v>
      </c>
      <c r="L536" s="119">
        <v>0</v>
      </c>
      <c r="M536" s="119">
        <v>439.7</v>
      </c>
      <c r="N536" s="19"/>
    </row>
    <row r="537" spans="1:14" ht="12.75">
      <c r="A537" s="117">
        <v>2020</v>
      </c>
      <c r="B537" s="118" t="s">
        <v>4</v>
      </c>
      <c r="C537" s="118" t="s">
        <v>21</v>
      </c>
      <c r="D537" s="118" t="s">
        <v>145</v>
      </c>
      <c r="E537" s="118" t="s">
        <v>41</v>
      </c>
      <c r="F537" s="119">
        <v>92.6</v>
      </c>
      <c r="G537" s="119">
        <v>377</v>
      </c>
      <c r="H537" s="119">
        <v>0</v>
      </c>
      <c r="I537" s="119">
        <v>0</v>
      </c>
      <c r="J537" s="119">
        <v>0</v>
      </c>
      <c r="K537" s="119">
        <v>0</v>
      </c>
      <c r="L537" s="119">
        <v>0</v>
      </c>
      <c r="M537" s="119">
        <v>469.6</v>
      </c>
      <c r="N537" s="19"/>
    </row>
    <row r="538" spans="1:14" ht="12.75">
      <c r="A538" s="117">
        <v>2020</v>
      </c>
      <c r="B538" s="118" t="s">
        <v>4</v>
      </c>
      <c r="C538" s="118" t="s">
        <v>21</v>
      </c>
      <c r="D538" s="118" t="s">
        <v>146</v>
      </c>
      <c r="E538" s="118" t="s">
        <v>40</v>
      </c>
      <c r="F538" s="119">
        <v>211.35</v>
      </c>
      <c r="G538" s="119">
        <v>1180.95</v>
      </c>
      <c r="H538" s="119">
        <v>289.8</v>
      </c>
      <c r="I538" s="119">
        <v>0</v>
      </c>
      <c r="J538" s="119">
        <v>0</v>
      </c>
      <c r="K538" s="119">
        <v>0</v>
      </c>
      <c r="L538" s="119">
        <v>0</v>
      </c>
      <c r="M538" s="119">
        <v>1682.1</v>
      </c>
      <c r="N538" s="19"/>
    </row>
    <row r="539" spans="1:14" ht="12.75">
      <c r="A539" s="117">
        <v>2020</v>
      </c>
      <c r="B539" s="118" t="s">
        <v>4</v>
      </c>
      <c r="C539" s="118" t="s">
        <v>21</v>
      </c>
      <c r="D539" s="118" t="s">
        <v>147</v>
      </c>
      <c r="E539" s="118" t="s">
        <v>42</v>
      </c>
      <c r="F539" s="119">
        <v>35.5</v>
      </c>
      <c r="G539" s="119">
        <v>466.12</v>
      </c>
      <c r="H539" s="119">
        <v>0</v>
      </c>
      <c r="I539" s="119">
        <v>0</v>
      </c>
      <c r="J539" s="119">
        <v>0</v>
      </c>
      <c r="K539" s="119">
        <v>0</v>
      </c>
      <c r="L539" s="119">
        <v>0</v>
      </c>
      <c r="M539" s="119">
        <v>501.62</v>
      </c>
      <c r="N539" s="19"/>
    </row>
    <row r="540" spans="1:14" ht="12.75">
      <c r="A540" s="117">
        <v>2020</v>
      </c>
      <c r="B540" s="118" t="s">
        <v>4</v>
      </c>
      <c r="C540" s="118" t="s">
        <v>21</v>
      </c>
      <c r="D540" s="118" t="s">
        <v>148</v>
      </c>
      <c r="E540" s="118" t="s">
        <v>42</v>
      </c>
      <c r="F540" s="119">
        <v>0</v>
      </c>
      <c r="G540" s="119">
        <v>15</v>
      </c>
      <c r="H540" s="119">
        <v>0</v>
      </c>
      <c r="I540" s="119">
        <v>0</v>
      </c>
      <c r="J540" s="119">
        <v>0</v>
      </c>
      <c r="K540" s="119">
        <v>0</v>
      </c>
      <c r="L540" s="119">
        <v>0</v>
      </c>
      <c r="M540" s="119">
        <v>15</v>
      </c>
      <c r="N540" s="19"/>
    </row>
    <row r="541" spans="1:14" ht="12.75">
      <c r="A541" s="117">
        <v>2020</v>
      </c>
      <c r="B541" s="118" t="s">
        <v>4</v>
      </c>
      <c r="C541" s="118" t="s">
        <v>21</v>
      </c>
      <c r="D541" s="117"/>
      <c r="E541" s="117" t="s">
        <v>84</v>
      </c>
      <c r="F541" s="56">
        <f aca="true" t="shared" si="24" ref="F541:M541">SUM(F534:F540)</f>
        <v>418.57</v>
      </c>
      <c r="G541" s="117">
        <f t="shared" si="24"/>
        <v>2905.85</v>
      </c>
      <c r="H541" s="117">
        <f t="shared" si="24"/>
        <v>303.3</v>
      </c>
      <c r="I541" s="117">
        <f t="shared" si="24"/>
        <v>0</v>
      </c>
      <c r="J541" s="117">
        <f t="shared" si="24"/>
        <v>0</v>
      </c>
      <c r="K541" s="117">
        <f t="shared" si="24"/>
        <v>0</v>
      </c>
      <c r="L541" s="117">
        <f t="shared" si="24"/>
        <v>0</v>
      </c>
      <c r="M541" s="57">
        <f t="shared" si="24"/>
        <v>3628.62</v>
      </c>
      <c r="N541" s="19">
        <f t="shared" si="23"/>
        <v>0.11535239292072469</v>
      </c>
    </row>
    <row r="542" spans="1:14" ht="12.75">
      <c r="A542" s="117">
        <v>2020</v>
      </c>
      <c r="B542" s="118" t="s">
        <v>5</v>
      </c>
      <c r="C542" s="118" t="s">
        <v>22</v>
      </c>
      <c r="D542" s="118" t="s">
        <v>129</v>
      </c>
      <c r="E542" s="118" t="s">
        <v>44</v>
      </c>
      <c r="F542" s="119">
        <v>27.1</v>
      </c>
      <c r="G542" s="119">
        <v>516.05</v>
      </c>
      <c r="H542" s="119">
        <v>279.55</v>
      </c>
      <c r="I542" s="119">
        <v>0</v>
      </c>
      <c r="J542" s="119">
        <v>0</v>
      </c>
      <c r="K542" s="119">
        <v>0</v>
      </c>
      <c r="L542" s="119">
        <v>0</v>
      </c>
      <c r="M542" s="119">
        <v>822.7</v>
      </c>
      <c r="N542" s="19"/>
    </row>
    <row r="543" spans="1:14" ht="12.75">
      <c r="A543" s="117">
        <v>2020</v>
      </c>
      <c r="B543" s="118" t="s">
        <v>5</v>
      </c>
      <c r="C543" s="118" t="s">
        <v>22</v>
      </c>
      <c r="D543" s="118" t="s">
        <v>130</v>
      </c>
      <c r="E543" s="118" t="s">
        <v>45</v>
      </c>
      <c r="F543" s="119">
        <v>37.35</v>
      </c>
      <c r="G543" s="119">
        <v>424.2</v>
      </c>
      <c r="H543" s="119">
        <v>28.65</v>
      </c>
      <c r="I543" s="119">
        <v>0</v>
      </c>
      <c r="J543" s="119">
        <v>0</v>
      </c>
      <c r="K543" s="119">
        <v>0</v>
      </c>
      <c r="L543" s="119">
        <v>0</v>
      </c>
      <c r="M543" s="119">
        <v>490.2</v>
      </c>
      <c r="N543" s="19"/>
    </row>
    <row r="544" spans="1:14" ht="12.75">
      <c r="A544" s="117">
        <v>2020</v>
      </c>
      <c r="B544" s="118" t="s">
        <v>5</v>
      </c>
      <c r="C544" s="118" t="s">
        <v>22</v>
      </c>
      <c r="D544" s="118" t="s">
        <v>131</v>
      </c>
      <c r="E544" s="118" t="s">
        <v>46</v>
      </c>
      <c r="F544" s="119">
        <v>43.74</v>
      </c>
      <c r="G544" s="119">
        <v>718.43</v>
      </c>
      <c r="H544" s="119">
        <v>210.4</v>
      </c>
      <c r="I544" s="119">
        <v>0</v>
      </c>
      <c r="J544" s="119">
        <v>0</v>
      </c>
      <c r="K544" s="119">
        <v>0</v>
      </c>
      <c r="L544" s="119">
        <v>0</v>
      </c>
      <c r="M544" s="119">
        <v>972.57</v>
      </c>
      <c r="N544" s="19"/>
    </row>
    <row r="545" spans="1:14" ht="12.75">
      <c r="A545" s="117">
        <v>2020</v>
      </c>
      <c r="B545" s="118" t="s">
        <v>5</v>
      </c>
      <c r="C545" s="118" t="s">
        <v>22</v>
      </c>
      <c r="D545" s="118" t="s">
        <v>132</v>
      </c>
      <c r="E545" s="118" t="s">
        <v>43</v>
      </c>
      <c r="F545" s="119">
        <v>48.45</v>
      </c>
      <c r="G545" s="119">
        <v>807.6</v>
      </c>
      <c r="H545" s="119">
        <v>31.2</v>
      </c>
      <c r="I545" s="119">
        <v>0</v>
      </c>
      <c r="J545" s="119">
        <v>0</v>
      </c>
      <c r="K545" s="119">
        <v>0</v>
      </c>
      <c r="L545" s="119">
        <v>0</v>
      </c>
      <c r="M545" s="119">
        <v>887.25</v>
      </c>
      <c r="N545" s="19"/>
    </row>
    <row r="546" spans="1:14" ht="12.75">
      <c r="A546" s="117">
        <v>2020</v>
      </c>
      <c r="B546" s="118" t="s">
        <v>5</v>
      </c>
      <c r="C546" s="118" t="s">
        <v>22</v>
      </c>
      <c r="D546" s="118" t="s">
        <v>133</v>
      </c>
      <c r="E546" s="118" t="s">
        <v>47</v>
      </c>
      <c r="F546" s="119">
        <v>36.7</v>
      </c>
      <c r="G546" s="119">
        <v>907.7</v>
      </c>
      <c r="H546" s="119">
        <v>37.3</v>
      </c>
      <c r="I546" s="119">
        <v>0</v>
      </c>
      <c r="J546" s="119">
        <v>0</v>
      </c>
      <c r="K546" s="119">
        <v>0</v>
      </c>
      <c r="L546" s="119">
        <v>0</v>
      </c>
      <c r="M546" s="119">
        <v>981.7</v>
      </c>
      <c r="N546" s="19"/>
    </row>
    <row r="547" spans="1:14" ht="12.75">
      <c r="A547" s="117">
        <v>2020</v>
      </c>
      <c r="B547" s="118" t="s">
        <v>5</v>
      </c>
      <c r="C547" s="118" t="s">
        <v>22</v>
      </c>
      <c r="D547" s="117"/>
      <c r="E547" s="117" t="s">
        <v>84</v>
      </c>
      <c r="F547" s="56">
        <f aca="true" t="shared" si="25" ref="F547:M547">SUM(F542:F546)</f>
        <v>193.33999999999997</v>
      </c>
      <c r="G547" s="117">
        <f t="shared" si="25"/>
        <v>3373.9799999999996</v>
      </c>
      <c r="H547" s="117">
        <f t="shared" si="25"/>
        <v>587.1</v>
      </c>
      <c r="I547" s="117">
        <f t="shared" si="25"/>
        <v>0</v>
      </c>
      <c r="J547" s="117">
        <f t="shared" si="25"/>
        <v>0</v>
      </c>
      <c r="K547" s="117">
        <f t="shared" si="25"/>
        <v>0</v>
      </c>
      <c r="L547" s="117">
        <f t="shared" si="25"/>
        <v>0</v>
      </c>
      <c r="M547" s="57">
        <f t="shared" si="25"/>
        <v>4154.42</v>
      </c>
      <c r="N547" s="19">
        <f t="shared" si="23"/>
        <v>0.04653838562302318</v>
      </c>
    </row>
    <row r="548" spans="1:14" ht="12.75">
      <c r="A548">
        <v>2020</v>
      </c>
      <c r="B548" t="s">
        <v>6</v>
      </c>
      <c r="C548" t="s">
        <v>23</v>
      </c>
      <c r="D548">
        <v>153</v>
      </c>
      <c r="E548" t="s">
        <v>48</v>
      </c>
      <c r="F548">
        <v>19.12</v>
      </c>
      <c r="G548">
        <v>331.13</v>
      </c>
      <c r="H548">
        <v>4.5</v>
      </c>
      <c r="I548">
        <v>0</v>
      </c>
      <c r="J548">
        <v>0</v>
      </c>
      <c r="K548">
        <v>0</v>
      </c>
      <c r="L548">
        <v>0</v>
      </c>
      <c r="M548">
        <v>356.25</v>
      </c>
      <c r="N548" s="19"/>
    </row>
    <row r="549" spans="1:14" ht="12.75">
      <c r="A549" s="117">
        <v>2020</v>
      </c>
      <c r="B549" s="117" t="s">
        <v>6</v>
      </c>
      <c r="C549" s="117" t="s">
        <v>23</v>
      </c>
      <c r="E549" t="s">
        <v>84</v>
      </c>
      <c r="F549" s="56">
        <v>19.12</v>
      </c>
      <c r="G549">
        <v>331.13</v>
      </c>
      <c r="H549">
        <v>4.5</v>
      </c>
      <c r="I549">
        <v>0</v>
      </c>
      <c r="J549">
        <v>0</v>
      </c>
      <c r="K549">
        <v>0</v>
      </c>
      <c r="L549">
        <v>0</v>
      </c>
      <c r="M549" s="57">
        <v>356.25</v>
      </c>
      <c r="N549" s="19">
        <f t="shared" si="23"/>
        <v>0.05367017543859649</v>
      </c>
    </row>
    <row r="550" spans="1:14" ht="12.75">
      <c r="A550">
        <v>2020</v>
      </c>
      <c r="B550" t="s">
        <v>7</v>
      </c>
      <c r="C550" t="s">
        <v>24</v>
      </c>
      <c r="D550">
        <v>138</v>
      </c>
      <c r="E550" t="s">
        <v>49</v>
      </c>
      <c r="F550">
        <v>21</v>
      </c>
      <c r="G550">
        <v>498.8</v>
      </c>
      <c r="H550">
        <v>40.5</v>
      </c>
      <c r="I550">
        <v>0</v>
      </c>
      <c r="J550">
        <v>0</v>
      </c>
      <c r="K550">
        <v>0</v>
      </c>
      <c r="L550">
        <v>0</v>
      </c>
      <c r="M550">
        <v>560.3</v>
      </c>
      <c r="N550" s="19"/>
    </row>
    <row r="551" spans="1:14" ht="12.75">
      <c r="A551" s="117">
        <v>2020</v>
      </c>
      <c r="B551" s="117" t="s">
        <v>7</v>
      </c>
      <c r="C551" s="117" t="s">
        <v>24</v>
      </c>
      <c r="E551" t="s">
        <v>84</v>
      </c>
      <c r="F551" s="56">
        <v>21</v>
      </c>
      <c r="G551">
        <v>498.8</v>
      </c>
      <c r="H551">
        <v>40.5</v>
      </c>
      <c r="I551">
        <v>0</v>
      </c>
      <c r="J551">
        <v>0</v>
      </c>
      <c r="K551">
        <v>0</v>
      </c>
      <c r="L551">
        <v>0</v>
      </c>
      <c r="M551" s="57">
        <v>560.3</v>
      </c>
      <c r="N551" s="19">
        <f t="shared" si="23"/>
        <v>0.037479921470640734</v>
      </c>
    </row>
    <row r="552" spans="1:14" ht="12.75">
      <c r="A552" s="117">
        <v>2020</v>
      </c>
      <c r="B552" s="118" t="s">
        <v>8</v>
      </c>
      <c r="C552" s="118" t="s">
        <v>25</v>
      </c>
      <c r="D552" s="118" t="s">
        <v>114</v>
      </c>
      <c r="E552" s="118" t="s">
        <v>51</v>
      </c>
      <c r="F552" s="119">
        <v>0</v>
      </c>
      <c r="G552" s="119">
        <v>361.9</v>
      </c>
      <c r="H552" s="119">
        <v>45.5</v>
      </c>
      <c r="I552" s="119">
        <v>0</v>
      </c>
      <c r="J552" s="119">
        <v>0</v>
      </c>
      <c r="K552" s="119">
        <v>0</v>
      </c>
      <c r="L552" s="119">
        <v>0</v>
      </c>
      <c r="M552" s="119">
        <v>407.4</v>
      </c>
      <c r="N552" s="19"/>
    </row>
    <row r="553" spans="1:14" ht="12.75">
      <c r="A553" s="117">
        <v>2020</v>
      </c>
      <c r="B553" s="118" t="s">
        <v>8</v>
      </c>
      <c r="C553" s="118" t="s">
        <v>25</v>
      </c>
      <c r="D553" s="118" t="s">
        <v>115</v>
      </c>
      <c r="E553" s="118" t="s">
        <v>45</v>
      </c>
      <c r="F553" s="119">
        <v>23</v>
      </c>
      <c r="G553" s="119">
        <v>256.35</v>
      </c>
      <c r="H553" s="119">
        <v>4.5</v>
      </c>
      <c r="I553" s="119">
        <v>6</v>
      </c>
      <c r="J553" s="119">
        <v>0</v>
      </c>
      <c r="K553" s="119">
        <v>6</v>
      </c>
      <c r="L553" s="119">
        <v>0</v>
      </c>
      <c r="M553" s="119">
        <v>295.85</v>
      </c>
      <c r="N553" s="19"/>
    </row>
    <row r="554" spans="1:14" ht="12.75">
      <c r="A554" s="117">
        <v>2020</v>
      </c>
      <c r="B554" s="118" t="s">
        <v>8</v>
      </c>
      <c r="C554" s="118" t="s">
        <v>25</v>
      </c>
      <c r="D554" s="118" t="s">
        <v>116</v>
      </c>
      <c r="E554" s="118" t="s">
        <v>43</v>
      </c>
      <c r="F554" s="119">
        <v>1.5</v>
      </c>
      <c r="G554" s="119">
        <v>452.7</v>
      </c>
      <c r="H554" s="119">
        <v>13.5</v>
      </c>
      <c r="I554" s="119">
        <v>0</v>
      </c>
      <c r="J554" s="119">
        <v>0</v>
      </c>
      <c r="K554" s="119">
        <v>0</v>
      </c>
      <c r="L554" s="119">
        <v>0</v>
      </c>
      <c r="M554" s="119">
        <v>467.7</v>
      </c>
      <c r="N554" s="19"/>
    </row>
    <row r="555" spans="1:14" ht="12.75">
      <c r="A555" s="117">
        <v>2020</v>
      </c>
      <c r="B555" s="118" t="s">
        <v>8</v>
      </c>
      <c r="C555" s="118" t="s">
        <v>25</v>
      </c>
      <c r="D555" s="118" t="s">
        <v>117</v>
      </c>
      <c r="E555" s="118" t="s">
        <v>50</v>
      </c>
      <c r="F555" s="119">
        <v>24</v>
      </c>
      <c r="G555" s="119">
        <v>336</v>
      </c>
      <c r="H555" s="119">
        <v>49.5</v>
      </c>
      <c r="I555" s="119">
        <v>0</v>
      </c>
      <c r="J555" s="119">
        <v>0</v>
      </c>
      <c r="K555" s="119">
        <v>0</v>
      </c>
      <c r="L555" s="119">
        <v>0</v>
      </c>
      <c r="M555" s="119">
        <v>409.5</v>
      </c>
      <c r="N555" s="19"/>
    </row>
    <row r="556" spans="1:14" ht="12.75">
      <c r="A556" s="117">
        <v>2020</v>
      </c>
      <c r="B556" s="118" t="s">
        <v>8</v>
      </c>
      <c r="C556" s="118" t="s">
        <v>25</v>
      </c>
      <c r="D556" s="118" t="s">
        <v>118</v>
      </c>
      <c r="E556" s="118" t="s">
        <v>47</v>
      </c>
      <c r="F556" s="119">
        <v>35</v>
      </c>
      <c r="G556" s="119">
        <v>587.5</v>
      </c>
      <c r="H556" s="119">
        <v>21</v>
      </c>
      <c r="I556" s="119">
        <v>0</v>
      </c>
      <c r="J556" s="119">
        <v>0</v>
      </c>
      <c r="K556" s="119">
        <v>0</v>
      </c>
      <c r="L556" s="119">
        <v>0</v>
      </c>
      <c r="M556" s="119">
        <v>643.5</v>
      </c>
      <c r="N556" s="19"/>
    </row>
    <row r="557" spans="1:14" ht="12.75">
      <c r="A557" s="117">
        <v>2020</v>
      </c>
      <c r="B557" s="118" t="s">
        <v>8</v>
      </c>
      <c r="C557" s="118" t="s">
        <v>25</v>
      </c>
      <c r="D557" s="118" t="s">
        <v>120</v>
      </c>
      <c r="E557" s="118" t="s">
        <v>42</v>
      </c>
      <c r="F557" s="119">
        <v>9</v>
      </c>
      <c r="G557" s="119">
        <v>255</v>
      </c>
      <c r="H557" s="119">
        <v>4.5</v>
      </c>
      <c r="I557" s="119">
        <v>0</v>
      </c>
      <c r="J557" s="119">
        <v>0</v>
      </c>
      <c r="K557" s="119">
        <v>0</v>
      </c>
      <c r="L557" s="119">
        <v>0</v>
      </c>
      <c r="M557" s="119">
        <v>268.5</v>
      </c>
      <c r="N557" s="19"/>
    </row>
    <row r="558" spans="1:14" ht="12.75">
      <c r="A558" s="117">
        <v>2020</v>
      </c>
      <c r="B558" s="118" t="s">
        <v>8</v>
      </c>
      <c r="C558" s="118" t="s">
        <v>25</v>
      </c>
      <c r="D558" s="118" t="s">
        <v>119</v>
      </c>
      <c r="E558" s="118" t="s">
        <v>42</v>
      </c>
      <c r="F558" s="119">
        <v>0</v>
      </c>
      <c r="G558" s="119">
        <v>6</v>
      </c>
      <c r="H558" s="119">
        <v>0</v>
      </c>
      <c r="I558" s="119">
        <v>0</v>
      </c>
      <c r="J558" s="119">
        <v>0</v>
      </c>
      <c r="K558" s="119">
        <v>0</v>
      </c>
      <c r="L558" s="119">
        <v>0</v>
      </c>
      <c r="M558" s="119">
        <v>6</v>
      </c>
      <c r="N558" s="19"/>
    </row>
    <row r="559" spans="1:14" ht="12.75">
      <c r="A559" s="117">
        <v>2020</v>
      </c>
      <c r="B559" s="118" t="s">
        <v>8</v>
      </c>
      <c r="C559" s="118" t="s">
        <v>25</v>
      </c>
      <c r="D559" s="117"/>
      <c r="E559" s="117" t="s">
        <v>84</v>
      </c>
      <c r="F559" s="56">
        <f aca="true" t="shared" si="26" ref="F559:M559">SUM(F552:F558)</f>
        <v>92.5</v>
      </c>
      <c r="G559" s="117">
        <f t="shared" si="26"/>
        <v>2255.45</v>
      </c>
      <c r="H559" s="117">
        <f t="shared" si="26"/>
        <v>138.5</v>
      </c>
      <c r="I559" s="117">
        <f t="shared" si="26"/>
        <v>6</v>
      </c>
      <c r="J559" s="117">
        <f t="shared" si="26"/>
        <v>0</v>
      </c>
      <c r="K559" s="117">
        <f t="shared" si="26"/>
        <v>6</v>
      </c>
      <c r="L559" s="117">
        <f t="shared" si="26"/>
        <v>0</v>
      </c>
      <c r="M559" s="57">
        <f t="shared" si="26"/>
        <v>2498.45</v>
      </c>
      <c r="N559" s="19">
        <f t="shared" si="23"/>
        <v>0.037022954231623606</v>
      </c>
    </row>
    <row r="560" spans="1:14" ht="12.75">
      <c r="A560" s="117">
        <v>2020</v>
      </c>
      <c r="B560" s="118" t="s">
        <v>9</v>
      </c>
      <c r="C560" s="118" t="s">
        <v>26</v>
      </c>
      <c r="D560" s="118" t="s">
        <v>138</v>
      </c>
      <c r="E560" s="118" t="s">
        <v>52</v>
      </c>
      <c r="F560" s="119">
        <v>176.36</v>
      </c>
      <c r="G560" s="119">
        <v>1655.14</v>
      </c>
      <c r="H560" s="119">
        <v>54</v>
      </c>
      <c r="I560" s="119">
        <v>0</v>
      </c>
      <c r="J560" s="119">
        <v>0</v>
      </c>
      <c r="K560" s="119">
        <v>0</v>
      </c>
      <c r="L560" s="119">
        <v>0</v>
      </c>
      <c r="M560" s="119">
        <v>1885.5</v>
      </c>
      <c r="N560" s="19"/>
    </row>
    <row r="561" spans="1:14" ht="12.75">
      <c r="A561" s="117">
        <v>2020</v>
      </c>
      <c r="B561" s="118" t="s">
        <v>9</v>
      </c>
      <c r="C561" s="118" t="s">
        <v>26</v>
      </c>
      <c r="D561" s="118" t="s">
        <v>139</v>
      </c>
      <c r="E561" s="118" t="s">
        <v>53</v>
      </c>
      <c r="F561" s="119">
        <v>6.75</v>
      </c>
      <c r="G561" s="119">
        <v>533.25</v>
      </c>
      <c r="H561" s="119">
        <v>12</v>
      </c>
      <c r="I561" s="119">
        <v>0</v>
      </c>
      <c r="J561" s="119">
        <v>0</v>
      </c>
      <c r="K561" s="119">
        <v>0</v>
      </c>
      <c r="L561" s="119">
        <v>0</v>
      </c>
      <c r="M561" s="119">
        <v>552</v>
      </c>
      <c r="N561" s="19"/>
    </row>
    <row r="562" spans="1:14" ht="12.75">
      <c r="A562" s="117">
        <v>2020</v>
      </c>
      <c r="B562" s="118" t="s">
        <v>9</v>
      </c>
      <c r="C562" s="118" t="s">
        <v>26</v>
      </c>
      <c r="D562" s="118" t="s">
        <v>140</v>
      </c>
      <c r="E562" s="118" t="s">
        <v>87</v>
      </c>
      <c r="F562" s="119">
        <v>0</v>
      </c>
      <c r="G562" s="119">
        <v>564</v>
      </c>
      <c r="H562" s="119">
        <v>12</v>
      </c>
      <c r="I562" s="119">
        <v>0</v>
      </c>
      <c r="J562" s="119">
        <v>0</v>
      </c>
      <c r="K562" s="119">
        <v>0</v>
      </c>
      <c r="L562" s="119">
        <v>0</v>
      </c>
      <c r="M562" s="119">
        <v>576</v>
      </c>
      <c r="N562" s="19"/>
    </row>
    <row r="563" spans="1:14" ht="12.75">
      <c r="A563" s="117">
        <v>2020</v>
      </c>
      <c r="B563" s="118" t="s">
        <v>9</v>
      </c>
      <c r="C563" s="118" t="s">
        <v>26</v>
      </c>
      <c r="D563" s="117"/>
      <c r="E563" s="117" t="s">
        <v>84</v>
      </c>
      <c r="F563" s="56">
        <f aca="true" t="shared" si="27" ref="F563:M563">SUM(F560:F562)</f>
        <v>183.11</v>
      </c>
      <c r="G563" s="117">
        <f t="shared" si="27"/>
        <v>2752.3900000000003</v>
      </c>
      <c r="H563" s="117">
        <f t="shared" si="27"/>
        <v>78</v>
      </c>
      <c r="I563" s="117">
        <f t="shared" si="27"/>
        <v>0</v>
      </c>
      <c r="J563" s="117">
        <f t="shared" si="27"/>
        <v>0</v>
      </c>
      <c r="K563" s="117">
        <f t="shared" si="27"/>
        <v>0</v>
      </c>
      <c r="L563" s="117">
        <f t="shared" si="27"/>
        <v>0</v>
      </c>
      <c r="M563" s="57">
        <f t="shared" si="27"/>
        <v>3013.5</v>
      </c>
      <c r="N563" s="19">
        <f t="shared" si="23"/>
        <v>0.06076323212211714</v>
      </c>
    </row>
    <row r="564" spans="1:14" ht="12.75">
      <c r="A564" s="117">
        <v>2020</v>
      </c>
      <c r="B564" s="117" t="s">
        <v>10</v>
      </c>
      <c r="C564" s="117" t="s">
        <v>27</v>
      </c>
      <c r="D564" s="117">
        <v>158</v>
      </c>
      <c r="E564" s="117" t="s">
        <v>51</v>
      </c>
      <c r="F564" s="117">
        <v>122.1</v>
      </c>
      <c r="G564" s="117">
        <v>847.4</v>
      </c>
      <c r="H564" s="117">
        <v>228.9</v>
      </c>
      <c r="I564" s="117">
        <v>0</v>
      </c>
      <c r="J564" s="117">
        <v>0</v>
      </c>
      <c r="K564" s="117">
        <v>0</v>
      </c>
      <c r="L564" s="117">
        <v>0</v>
      </c>
      <c r="M564" s="117">
        <v>1198.4</v>
      </c>
      <c r="N564" s="19"/>
    </row>
    <row r="565" spans="1:14" ht="12.75">
      <c r="A565">
        <v>2020</v>
      </c>
      <c r="B565" t="s">
        <v>10</v>
      </c>
      <c r="C565" t="s">
        <v>27</v>
      </c>
      <c r="D565">
        <v>146</v>
      </c>
      <c r="E565" t="s">
        <v>54</v>
      </c>
      <c r="F565">
        <v>16.8</v>
      </c>
      <c r="G565">
        <v>283</v>
      </c>
      <c r="H565">
        <v>18</v>
      </c>
      <c r="I565">
        <v>0</v>
      </c>
      <c r="J565">
        <v>0</v>
      </c>
      <c r="K565">
        <v>0</v>
      </c>
      <c r="L565">
        <v>0</v>
      </c>
      <c r="M565">
        <v>317.8</v>
      </c>
      <c r="N565" s="19"/>
    </row>
    <row r="566" spans="1:14" ht="12.75">
      <c r="A566" s="117">
        <v>2020</v>
      </c>
      <c r="B566" s="117" t="s">
        <v>10</v>
      </c>
      <c r="C566" s="117" t="s">
        <v>27</v>
      </c>
      <c r="E566" t="s">
        <v>84</v>
      </c>
      <c r="F566" s="56">
        <v>138.9</v>
      </c>
      <c r="G566">
        <v>1130.4</v>
      </c>
      <c r="H566">
        <v>246.9</v>
      </c>
      <c r="I566">
        <v>0</v>
      </c>
      <c r="J566">
        <v>0</v>
      </c>
      <c r="K566">
        <v>0</v>
      </c>
      <c r="L566">
        <v>0</v>
      </c>
      <c r="M566" s="57">
        <v>1516.2</v>
      </c>
      <c r="N566" s="19">
        <f t="shared" si="23"/>
        <v>0.09161060546102097</v>
      </c>
    </row>
    <row r="567" spans="1:14" ht="12.75">
      <c r="A567" s="117">
        <v>2020</v>
      </c>
      <c r="B567" s="118" t="s">
        <v>11</v>
      </c>
      <c r="C567" s="118" t="s">
        <v>28</v>
      </c>
      <c r="D567" s="118" t="s">
        <v>121</v>
      </c>
      <c r="E567" s="118" t="s">
        <v>55</v>
      </c>
      <c r="F567" s="119">
        <v>48.4</v>
      </c>
      <c r="G567" s="119">
        <v>252.4</v>
      </c>
      <c r="H567" s="119">
        <v>33.5</v>
      </c>
      <c r="I567" s="119">
        <v>0</v>
      </c>
      <c r="J567" s="119">
        <v>0</v>
      </c>
      <c r="K567" s="119">
        <v>0</v>
      </c>
      <c r="L567" s="119">
        <v>1.2</v>
      </c>
      <c r="M567" s="119">
        <v>335.5</v>
      </c>
      <c r="N567" s="19"/>
    </row>
    <row r="568" spans="1:14" ht="12.75">
      <c r="A568" s="117">
        <v>2020</v>
      </c>
      <c r="B568" s="118" t="s">
        <v>11</v>
      </c>
      <c r="C568" s="118" t="s">
        <v>28</v>
      </c>
      <c r="D568" s="118" t="s">
        <v>122</v>
      </c>
      <c r="E568" s="118" t="s">
        <v>57</v>
      </c>
      <c r="F568" s="119">
        <v>52.2</v>
      </c>
      <c r="G568" s="119">
        <v>398.6</v>
      </c>
      <c r="H568" s="119">
        <v>27</v>
      </c>
      <c r="I568" s="119">
        <v>0</v>
      </c>
      <c r="J568" s="119">
        <v>0</v>
      </c>
      <c r="K568" s="119">
        <v>0</v>
      </c>
      <c r="L568" s="119">
        <v>0</v>
      </c>
      <c r="M568" s="119">
        <v>477.8</v>
      </c>
      <c r="N568" s="19"/>
    </row>
    <row r="569" spans="1:14" ht="12.75">
      <c r="A569" s="117">
        <v>2020</v>
      </c>
      <c r="B569" s="118" t="s">
        <v>11</v>
      </c>
      <c r="C569" s="118" t="s">
        <v>28</v>
      </c>
      <c r="D569" s="118" t="s">
        <v>123</v>
      </c>
      <c r="E569" s="118" t="s">
        <v>58</v>
      </c>
      <c r="F569" s="119">
        <v>47.65</v>
      </c>
      <c r="G569" s="119">
        <v>305.05</v>
      </c>
      <c r="H569" s="119">
        <v>11.1</v>
      </c>
      <c r="I569" s="119">
        <v>0</v>
      </c>
      <c r="J569" s="119">
        <v>0</v>
      </c>
      <c r="K569" s="119">
        <v>4.5</v>
      </c>
      <c r="L569" s="119">
        <v>0</v>
      </c>
      <c r="M569" s="119">
        <v>368.3</v>
      </c>
      <c r="N569" s="19"/>
    </row>
    <row r="570" spans="1:14" ht="12.75">
      <c r="A570" s="117">
        <v>2020</v>
      </c>
      <c r="B570" s="118" t="s">
        <v>11</v>
      </c>
      <c r="C570" s="118" t="s">
        <v>28</v>
      </c>
      <c r="D570" s="118" t="s">
        <v>124</v>
      </c>
      <c r="E570" s="118" t="s">
        <v>92</v>
      </c>
      <c r="F570" s="119">
        <v>32</v>
      </c>
      <c r="G570" s="119">
        <v>237.5</v>
      </c>
      <c r="H570" s="119">
        <v>6.5</v>
      </c>
      <c r="I570" s="119">
        <v>0</v>
      </c>
      <c r="J570" s="119">
        <v>0</v>
      </c>
      <c r="K570" s="119">
        <v>0</v>
      </c>
      <c r="L570" s="119">
        <v>0</v>
      </c>
      <c r="M570" s="119">
        <v>276</v>
      </c>
      <c r="N570" s="19"/>
    </row>
    <row r="571" spans="1:14" ht="12.75">
      <c r="A571" s="117">
        <v>2020</v>
      </c>
      <c r="B571" s="118" t="s">
        <v>11</v>
      </c>
      <c r="C571" s="118" t="s">
        <v>28</v>
      </c>
      <c r="D571" s="118" t="s">
        <v>125</v>
      </c>
      <c r="E571" s="118" t="s">
        <v>56</v>
      </c>
      <c r="F571" s="119">
        <v>68.1</v>
      </c>
      <c r="G571" s="119">
        <v>281.6</v>
      </c>
      <c r="H571" s="119">
        <v>88.4</v>
      </c>
      <c r="I571" s="119">
        <v>27</v>
      </c>
      <c r="J571" s="119">
        <v>0</v>
      </c>
      <c r="K571" s="119">
        <v>33</v>
      </c>
      <c r="L571" s="119">
        <v>0</v>
      </c>
      <c r="M571" s="119">
        <v>498.1</v>
      </c>
      <c r="N571" s="19"/>
    </row>
    <row r="572" spans="1:14" ht="12.75">
      <c r="A572" s="117">
        <v>2020</v>
      </c>
      <c r="B572" s="118" t="s">
        <v>11</v>
      </c>
      <c r="C572" s="118" t="s">
        <v>28</v>
      </c>
      <c r="D572" s="117"/>
      <c r="E572" s="117" t="s">
        <v>84</v>
      </c>
      <c r="F572" s="56">
        <f aca="true" t="shared" si="28" ref="F572:M572">SUM(F567:F571)</f>
        <v>248.35</v>
      </c>
      <c r="G572" s="117">
        <f t="shared" si="28"/>
        <v>1475.15</v>
      </c>
      <c r="H572" s="117">
        <f t="shared" si="28"/>
        <v>166.5</v>
      </c>
      <c r="I572" s="117">
        <f t="shared" si="28"/>
        <v>27</v>
      </c>
      <c r="J572" s="117">
        <f t="shared" si="28"/>
        <v>0</v>
      </c>
      <c r="K572" s="117">
        <f t="shared" si="28"/>
        <v>37.5</v>
      </c>
      <c r="L572" s="117">
        <f t="shared" si="28"/>
        <v>1.2</v>
      </c>
      <c r="M572" s="57">
        <f t="shared" si="28"/>
        <v>1955.6999999999998</v>
      </c>
      <c r="N572" s="19">
        <f t="shared" si="23"/>
        <v>0.1269877793117554</v>
      </c>
    </row>
    <row r="573" spans="1:14" ht="12.75">
      <c r="A573" s="117">
        <v>2020</v>
      </c>
      <c r="B573" s="118" t="s">
        <v>12</v>
      </c>
      <c r="C573" s="118" t="s">
        <v>29</v>
      </c>
      <c r="D573" s="118" t="s">
        <v>134</v>
      </c>
      <c r="E573" s="118" t="s">
        <v>94</v>
      </c>
      <c r="F573" s="119">
        <v>0</v>
      </c>
      <c r="G573" s="119">
        <v>319.5</v>
      </c>
      <c r="H573" s="119">
        <v>0</v>
      </c>
      <c r="I573" s="119">
        <v>0</v>
      </c>
      <c r="J573" s="119">
        <v>0</v>
      </c>
      <c r="K573" s="119">
        <v>0</v>
      </c>
      <c r="L573" s="119">
        <v>0</v>
      </c>
      <c r="M573" s="119">
        <v>319.5</v>
      </c>
      <c r="N573" s="19"/>
    </row>
    <row r="574" spans="1:14" ht="12.75">
      <c r="A574" s="117">
        <v>2020</v>
      </c>
      <c r="B574" s="118" t="s">
        <v>12</v>
      </c>
      <c r="C574" s="118" t="s">
        <v>29</v>
      </c>
      <c r="D574" s="118" t="s">
        <v>135</v>
      </c>
      <c r="E574" s="118" t="s">
        <v>50</v>
      </c>
      <c r="F574" s="119">
        <v>277.93</v>
      </c>
      <c r="G574" s="119">
        <v>1792.41</v>
      </c>
      <c r="H574" s="119">
        <v>252</v>
      </c>
      <c r="I574" s="119">
        <v>0</v>
      </c>
      <c r="J574" s="119">
        <v>0</v>
      </c>
      <c r="K574" s="119">
        <v>0</v>
      </c>
      <c r="L574" s="119">
        <v>2.66</v>
      </c>
      <c r="M574" s="119">
        <v>2329.5</v>
      </c>
      <c r="N574" s="19"/>
    </row>
    <row r="575" spans="1:14" ht="12.75">
      <c r="A575" s="117">
        <v>2020</v>
      </c>
      <c r="B575" s="118" t="s">
        <v>12</v>
      </c>
      <c r="C575" s="118" t="s">
        <v>29</v>
      </c>
      <c r="D575" s="117"/>
      <c r="E575" s="117" t="s">
        <v>84</v>
      </c>
      <c r="F575" s="56">
        <f aca="true" t="shared" si="29" ref="F575:M575">SUM(F573:F574)</f>
        <v>277.93</v>
      </c>
      <c r="G575" s="117">
        <f t="shared" si="29"/>
        <v>2111.91</v>
      </c>
      <c r="H575" s="117">
        <f t="shared" si="29"/>
        <v>252</v>
      </c>
      <c r="I575" s="117">
        <f t="shared" si="29"/>
        <v>0</v>
      </c>
      <c r="J575" s="117">
        <f t="shared" si="29"/>
        <v>0</v>
      </c>
      <c r="K575" s="117">
        <f t="shared" si="29"/>
        <v>0</v>
      </c>
      <c r="L575" s="117">
        <f t="shared" si="29"/>
        <v>2.66</v>
      </c>
      <c r="M575" s="57">
        <f t="shared" si="29"/>
        <v>2649</v>
      </c>
      <c r="N575" s="19">
        <f t="shared" si="23"/>
        <v>0.10491883729709324</v>
      </c>
    </row>
    <row r="576" spans="1:14" ht="12.75">
      <c r="A576" s="117">
        <v>2020</v>
      </c>
      <c r="B576" s="118" t="s">
        <v>13</v>
      </c>
      <c r="C576" s="118" t="s">
        <v>30</v>
      </c>
      <c r="D576" s="118" t="s">
        <v>108</v>
      </c>
      <c r="E576" s="118" t="s">
        <v>61</v>
      </c>
      <c r="F576" s="119">
        <v>38.15</v>
      </c>
      <c r="G576" s="119">
        <v>495.9</v>
      </c>
      <c r="H576" s="119">
        <v>154.4</v>
      </c>
      <c r="I576" s="119">
        <v>0</v>
      </c>
      <c r="J576" s="119">
        <v>0</v>
      </c>
      <c r="K576" s="119">
        <v>0</v>
      </c>
      <c r="L576" s="119">
        <v>0</v>
      </c>
      <c r="M576" s="119">
        <v>688.45</v>
      </c>
      <c r="N576" s="19"/>
    </row>
    <row r="577" spans="1:14" ht="12.75">
      <c r="A577" s="117">
        <v>2020</v>
      </c>
      <c r="B577" s="118" t="s">
        <v>13</v>
      </c>
      <c r="C577" s="118" t="s">
        <v>30</v>
      </c>
      <c r="D577" s="118" t="s">
        <v>109</v>
      </c>
      <c r="E577" s="118" t="s">
        <v>62</v>
      </c>
      <c r="F577" s="119">
        <v>25.6</v>
      </c>
      <c r="G577" s="119">
        <v>401.05</v>
      </c>
      <c r="H577" s="119">
        <v>12</v>
      </c>
      <c r="I577" s="119">
        <v>0</v>
      </c>
      <c r="J577" s="119">
        <v>0</v>
      </c>
      <c r="K577" s="119">
        <v>0</v>
      </c>
      <c r="L577" s="119">
        <v>0</v>
      </c>
      <c r="M577" s="119">
        <v>438.65</v>
      </c>
      <c r="N577" s="19"/>
    </row>
    <row r="578" spans="1:14" ht="12.75">
      <c r="A578" s="117">
        <v>2020</v>
      </c>
      <c r="B578" s="118" t="s">
        <v>13</v>
      </c>
      <c r="C578" s="118" t="s">
        <v>30</v>
      </c>
      <c r="D578" s="118" t="s">
        <v>110</v>
      </c>
      <c r="E578" s="118" t="s">
        <v>59</v>
      </c>
      <c r="F578" s="119">
        <v>46.58</v>
      </c>
      <c r="G578" s="119">
        <v>637.33</v>
      </c>
      <c r="H578" s="119">
        <v>12</v>
      </c>
      <c r="I578" s="119">
        <v>0</v>
      </c>
      <c r="J578" s="119">
        <v>0</v>
      </c>
      <c r="K578" s="119">
        <v>0</v>
      </c>
      <c r="L578" s="119">
        <v>0</v>
      </c>
      <c r="M578" s="119">
        <v>695.91</v>
      </c>
      <c r="N578" s="19"/>
    </row>
    <row r="579" spans="1:14" ht="12.75">
      <c r="A579" s="117">
        <v>2020</v>
      </c>
      <c r="B579" s="118" t="s">
        <v>13</v>
      </c>
      <c r="C579" s="118" t="s">
        <v>30</v>
      </c>
      <c r="D579" s="118" t="s">
        <v>111</v>
      </c>
      <c r="E579" s="118" t="s">
        <v>60</v>
      </c>
      <c r="F579" s="119">
        <v>9.35</v>
      </c>
      <c r="G579" s="119">
        <v>262.5</v>
      </c>
      <c r="H579" s="119">
        <v>6</v>
      </c>
      <c r="I579" s="119">
        <v>0</v>
      </c>
      <c r="J579" s="119">
        <v>0</v>
      </c>
      <c r="K579" s="119">
        <v>0</v>
      </c>
      <c r="L579" s="119">
        <v>0</v>
      </c>
      <c r="M579" s="119">
        <v>277.85</v>
      </c>
      <c r="N579" s="19"/>
    </row>
    <row r="580" spans="1:14" ht="12.75">
      <c r="A580" s="117">
        <v>2020</v>
      </c>
      <c r="B580" s="118" t="s">
        <v>13</v>
      </c>
      <c r="C580" s="118" t="s">
        <v>30</v>
      </c>
      <c r="D580" s="117"/>
      <c r="E580" s="117" t="s">
        <v>84</v>
      </c>
      <c r="F580" s="56">
        <f aca="true" t="shared" si="30" ref="F580:M580">SUM(F576:F579)</f>
        <v>119.67999999999999</v>
      </c>
      <c r="G580" s="117">
        <f t="shared" si="30"/>
        <v>1796.7800000000002</v>
      </c>
      <c r="H580" s="117">
        <f t="shared" si="30"/>
        <v>184.4</v>
      </c>
      <c r="I580" s="117">
        <f t="shared" si="30"/>
        <v>0</v>
      </c>
      <c r="J580" s="117">
        <f t="shared" si="30"/>
        <v>0</v>
      </c>
      <c r="K580" s="117">
        <f t="shared" si="30"/>
        <v>0</v>
      </c>
      <c r="L580" s="117">
        <f t="shared" si="30"/>
        <v>0</v>
      </c>
      <c r="M580" s="57">
        <f t="shared" si="30"/>
        <v>2100.8599999999997</v>
      </c>
      <c r="N580" s="19">
        <f t="shared" si="23"/>
        <v>0.05696714678750608</v>
      </c>
    </row>
    <row r="581" spans="1:14" ht="12.75">
      <c r="A581">
        <v>2020</v>
      </c>
      <c r="B581" t="s">
        <v>14</v>
      </c>
      <c r="C581" t="s">
        <v>31</v>
      </c>
      <c r="D581">
        <v>190</v>
      </c>
      <c r="E581" t="s">
        <v>63</v>
      </c>
      <c r="F581">
        <v>0</v>
      </c>
      <c r="G581">
        <v>1033.5</v>
      </c>
      <c r="H581">
        <v>141</v>
      </c>
      <c r="I581">
        <v>0</v>
      </c>
      <c r="J581">
        <v>0</v>
      </c>
      <c r="K581">
        <v>0</v>
      </c>
      <c r="L581">
        <v>0</v>
      </c>
      <c r="M581">
        <v>1174.5</v>
      </c>
      <c r="N581" s="19"/>
    </row>
    <row r="582" spans="1:14" ht="12.75">
      <c r="A582">
        <v>2020</v>
      </c>
      <c r="B582" t="s">
        <v>14</v>
      </c>
      <c r="C582" t="s">
        <v>31</v>
      </c>
      <c r="D582">
        <v>194</v>
      </c>
      <c r="E582" t="s">
        <v>95</v>
      </c>
      <c r="F582">
        <v>0</v>
      </c>
      <c r="G582">
        <v>237.6</v>
      </c>
      <c r="H582">
        <v>2.4</v>
      </c>
      <c r="I582">
        <v>0</v>
      </c>
      <c r="J582">
        <v>0</v>
      </c>
      <c r="K582">
        <v>0</v>
      </c>
      <c r="L582">
        <v>0</v>
      </c>
      <c r="M582">
        <v>240</v>
      </c>
      <c r="N582" s="19"/>
    </row>
    <row r="583" spans="1:14" ht="12.75">
      <c r="A583" s="117">
        <v>2020</v>
      </c>
      <c r="B583" s="117" t="s">
        <v>14</v>
      </c>
      <c r="C583" s="117" t="s">
        <v>31</v>
      </c>
      <c r="E583" t="s">
        <v>84</v>
      </c>
      <c r="F583" s="56">
        <v>0</v>
      </c>
      <c r="G583">
        <v>1271.1</v>
      </c>
      <c r="H583">
        <v>143.4</v>
      </c>
      <c r="I583">
        <v>0</v>
      </c>
      <c r="J583">
        <v>0</v>
      </c>
      <c r="K583">
        <v>0</v>
      </c>
      <c r="L583">
        <v>0</v>
      </c>
      <c r="M583" s="57">
        <v>1414.5</v>
      </c>
      <c r="N583" s="19">
        <f t="shared" si="23"/>
        <v>0</v>
      </c>
    </row>
    <row r="584" spans="1:14" ht="12.75">
      <c r="A584">
        <v>2020</v>
      </c>
      <c r="B584" t="s">
        <v>16</v>
      </c>
      <c r="C584" t="s">
        <v>33</v>
      </c>
      <c r="D584">
        <v>998</v>
      </c>
      <c r="E584" t="s">
        <v>72</v>
      </c>
      <c r="F584">
        <v>45</v>
      </c>
      <c r="G584">
        <v>0</v>
      </c>
      <c r="H584">
        <v>0</v>
      </c>
      <c r="I584">
        <v>72</v>
      </c>
      <c r="J584">
        <v>18</v>
      </c>
      <c r="K584">
        <v>72</v>
      </c>
      <c r="L584">
        <v>0</v>
      </c>
      <c r="M584">
        <v>207</v>
      </c>
      <c r="N584" s="19"/>
    </row>
    <row r="585" spans="1:14" ht="12.75">
      <c r="A585">
        <v>2020</v>
      </c>
      <c r="B585" t="s">
        <v>16</v>
      </c>
      <c r="C585" t="s">
        <v>33</v>
      </c>
      <c r="D585">
        <v>999</v>
      </c>
      <c r="E585" t="s">
        <v>70</v>
      </c>
      <c r="F585">
        <v>0</v>
      </c>
      <c r="G585">
        <v>130.5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130.5</v>
      </c>
      <c r="N585" s="19"/>
    </row>
    <row r="586" spans="1:14" ht="12.75">
      <c r="A586" s="117">
        <v>2020</v>
      </c>
      <c r="B586" s="117" t="s">
        <v>16</v>
      </c>
      <c r="C586" s="117" t="s">
        <v>33</v>
      </c>
      <c r="E586" t="s">
        <v>84</v>
      </c>
      <c r="F586" s="56">
        <v>45</v>
      </c>
      <c r="G586">
        <v>130.5</v>
      </c>
      <c r="H586">
        <v>0</v>
      </c>
      <c r="I586">
        <v>72</v>
      </c>
      <c r="J586">
        <v>18</v>
      </c>
      <c r="K586">
        <v>72</v>
      </c>
      <c r="L586">
        <v>0</v>
      </c>
      <c r="M586" s="57">
        <v>337.5</v>
      </c>
      <c r="N586" s="19">
        <f t="shared" si="23"/>
        <v>0.13333333333333333</v>
      </c>
    </row>
  </sheetData>
  <autoFilter ref="A1:M297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P56"/>
  <sheetViews>
    <sheetView tabSelected="1" zoomScale="70" zoomScaleNormal="70" workbookViewId="0" topLeftCell="S10">
      <selection activeCell="AE61" sqref="AE61"/>
    </sheetView>
  </sheetViews>
  <sheetFormatPr defaultColWidth="9.140625" defaultRowHeight="12.75"/>
  <sheetData>
    <row r="3" spans="2:15" ht="12.75">
      <c r="B3" s="117"/>
      <c r="C3" s="117">
        <v>2010</v>
      </c>
      <c r="D3" s="117">
        <v>2011</v>
      </c>
      <c r="E3" s="117">
        <v>2012</v>
      </c>
      <c r="F3" s="117">
        <v>2013</v>
      </c>
      <c r="G3" s="117">
        <v>2014</v>
      </c>
      <c r="H3" s="117">
        <v>2015</v>
      </c>
      <c r="I3" s="117">
        <v>2016</v>
      </c>
      <c r="J3" s="117">
        <v>2017</v>
      </c>
      <c r="K3" s="117">
        <v>2018</v>
      </c>
      <c r="L3" s="117">
        <v>2019</v>
      </c>
      <c r="M3" s="117">
        <v>2020</v>
      </c>
      <c r="N3" s="117">
        <v>2021</v>
      </c>
      <c r="O3" s="117">
        <v>2022</v>
      </c>
    </row>
    <row r="4" spans="2:15" ht="12.75">
      <c r="B4" s="47" t="s">
        <v>182</v>
      </c>
      <c r="C4" s="19">
        <v>0.047</v>
      </c>
      <c r="D4" s="19">
        <v>0.034</v>
      </c>
      <c r="E4" s="19">
        <v>0.03</v>
      </c>
      <c r="F4" s="19">
        <v>0.031</v>
      </c>
      <c r="G4" s="19">
        <v>0.01</v>
      </c>
      <c r="H4" s="19">
        <v>0.056</v>
      </c>
      <c r="I4" s="19">
        <v>0.091</v>
      </c>
      <c r="J4" s="19">
        <v>0.117</v>
      </c>
      <c r="K4" s="19">
        <v>0.128</v>
      </c>
      <c r="L4" s="19">
        <v>0.127</v>
      </c>
      <c r="M4" s="19">
        <v>0.146</v>
      </c>
      <c r="N4" s="19">
        <v>0.132</v>
      </c>
      <c r="O4" s="19">
        <f>CONSULTA_CreCurIdiCenTitGrau!N546</f>
        <v>0.15816658004158005</v>
      </c>
    </row>
    <row r="5" spans="2:15" ht="12.75">
      <c r="B5" s="47" t="s">
        <v>20</v>
      </c>
      <c r="C5" s="19">
        <v>0.044</v>
      </c>
      <c r="D5" s="19">
        <v>0.019</v>
      </c>
      <c r="E5" s="19">
        <v>0.018</v>
      </c>
      <c r="F5" s="19">
        <v>0.032</v>
      </c>
      <c r="G5" s="19">
        <v>0.037</v>
      </c>
      <c r="H5" s="19">
        <v>0.042</v>
      </c>
      <c r="I5" s="19">
        <v>0.004</v>
      </c>
      <c r="J5" s="19">
        <v>0.013</v>
      </c>
      <c r="K5" s="19">
        <v>0.01</v>
      </c>
      <c r="L5" s="19">
        <v>0.005</v>
      </c>
      <c r="M5" s="19">
        <v>0.004</v>
      </c>
      <c r="N5" s="19">
        <v>0</v>
      </c>
      <c r="O5" s="19">
        <f>CONSULTA_CreCurIdiCenTitGrau!N529</f>
        <v>0</v>
      </c>
    </row>
    <row r="6" spans="2:15" ht="12.75">
      <c r="B6" s="47" t="s">
        <v>88</v>
      </c>
      <c r="C6" s="19">
        <v>0.149</v>
      </c>
      <c r="D6" s="19">
        <v>0.126</v>
      </c>
      <c r="E6" s="19">
        <v>0.09</v>
      </c>
      <c r="F6" s="19">
        <v>0.071</v>
      </c>
      <c r="G6" s="19">
        <v>0.084</v>
      </c>
      <c r="H6" s="19">
        <v>0.137</v>
      </c>
      <c r="I6" s="19">
        <v>0.098</v>
      </c>
      <c r="J6" s="19">
        <v>0.116</v>
      </c>
      <c r="K6" s="19">
        <v>0.119</v>
      </c>
      <c r="L6" s="19">
        <v>0.12</v>
      </c>
      <c r="M6" s="19">
        <v>0.115</v>
      </c>
      <c r="N6" s="19">
        <v>0.096</v>
      </c>
      <c r="O6" s="19">
        <f>CONSULTA_CreCurIdiCenTitGrau!N578</f>
        <v>0.16118044480447338</v>
      </c>
    </row>
    <row r="7" spans="2:15" ht="12.75">
      <c r="B7" s="47" t="s">
        <v>90</v>
      </c>
      <c r="C7" s="19">
        <v>0.065</v>
      </c>
      <c r="D7" s="19">
        <v>0.045</v>
      </c>
      <c r="E7" s="19">
        <v>0.022</v>
      </c>
      <c r="F7" s="19">
        <v>0.022</v>
      </c>
      <c r="G7" s="19">
        <v>0.028</v>
      </c>
      <c r="H7" s="19">
        <v>0.028</v>
      </c>
      <c r="I7" s="19">
        <v>0.07</v>
      </c>
      <c r="J7" s="19">
        <v>0.07</v>
      </c>
      <c r="K7" s="19">
        <v>0.07</v>
      </c>
      <c r="L7" s="19">
        <v>0.049</v>
      </c>
      <c r="M7" s="19">
        <v>0.047</v>
      </c>
      <c r="N7" s="19">
        <v>0.043</v>
      </c>
      <c r="O7" s="19">
        <f>CONSULTA_CreCurIdiCenTitGrau!N557</f>
        <v>0.04306211736635744</v>
      </c>
    </row>
    <row r="8" spans="2:15" ht="12.75">
      <c r="B8" s="47" t="s">
        <v>83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0.042</v>
      </c>
      <c r="J8" s="19">
        <v>0.035</v>
      </c>
      <c r="K8" s="19">
        <v>0.009</v>
      </c>
      <c r="L8" s="19">
        <v>0.034</v>
      </c>
      <c r="M8" s="19">
        <v>0.054</v>
      </c>
      <c r="N8" s="19">
        <v>0.027</v>
      </c>
      <c r="O8" s="19">
        <f>CONSULTA_CreCurIdiCenTitGrau!N571</f>
        <v>0</v>
      </c>
    </row>
    <row r="9" spans="2:15" ht="12.75">
      <c r="B9" s="47" t="s">
        <v>183</v>
      </c>
      <c r="C9" s="19">
        <v>0.033</v>
      </c>
      <c r="D9" s="19">
        <v>0.032</v>
      </c>
      <c r="E9" s="19">
        <v>0.056</v>
      </c>
      <c r="F9" s="19">
        <v>0.051</v>
      </c>
      <c r="G9" s="19">
        <v>0.03</v>
      </c>
      <c r="H9" s="19">
        <v>0.039</v>
      </c>
      <c r="I9" s="19">
        <v>0.031</v>
      </c>
      <c r="J9" s="19">
        <v>0.026</v>
      </c>
      <c r="K9" s="19">
        <v>0.018</v>
      </c>
      <c r="L9" s="19">
        <v>0.01</v>
      </c>
      <c r="M9" s="19">
        <v>0.037</v>
      </c>
      <c r="N9" s="19">
        <v>0.039</v>
      </c>
      <c r="O9" s="19">
        <f>CONSULTA_CreCurIdiCenTitGrau!N580</f>
        <v>0.032209576980888985</v>
      </c>
    </row>
    <row r="10" spans="2:15" ht="12.75">
      <c r="B10" s="47" t="s">
        <v>25</v>
      </c>
      <c r="C10" s="19">
        <v>0.105</v>
      </c>
      <c r="D10" s="19">
        <v>0.107</v>
      </c>
      <c r="E10" s="19">
        <v>0.1</v>
      </c>
      <c r="F10" s="19">
        <v>0.105</v>
      </c>
      <c r="G10" s="19">
        <v>0.112</v>
      </c>
      <c r="H10" s="19">
        <v>0.121</v>
      </c>
      <c r="I10" s="19">
        <v>0.08</v>
      </c>
      <c r="J10" s="19">
        <v>0.095</v>
      </c>
      <c r="K10" s="19">
        <v>0.086</v>
      </c>
      <c r="L10" s="19">
        <v>0.044</v>
      </c>
      <c r="M10" s="19">
        <v>0.037</v>
      </c>
      <c r="N10" s="19">
        <v>0.07</v>
      </c>
      <c r="O10" s="19">
        <f>CONSULTA_CreCurIdiCenTitGrau!N537</f>
        <v>0.03599760379036796</v>
      </c>
    </row>
    <row r="11" spans="2:15" ht="12.75">
      <c r="B11" s="47" t="s">
        <v>26</v>
      </c>
      <c r="C11" s="19">
        <v>0.221</v>
      </c>
      <c r="D11" s="19">
        <v>0.147</v>
      </c>
      <c r="E11" s="19">
        <v>0.146</v>
      </c>
      <c r="F11" s="19">
        <v>0.083</v>
      </c>
      <c r="G11" s="19">
        <v>0.058</v>
      </c>
      <c r="H11" s="19">
        <v>0.08</v>
      </c>
      <c r="I11" s="19">
        <v>0.08</v>
      </c>
      <c r="J11" s="19">
        <v>0.068</v>
      </c>
      <c r="K11" s="19">
        <v>0.053</v>
      </c>
      <c r="L11" s="19">
        <v>0.062</v>
      </c>
      <c r="M11" s="19">
        <v>0.061</v>
      </c>
      <c r="N11" s="19">
        <v>0.063</v>
      </c>
      <c r="O11" s="19">
        <f>CONSULTA_CreCurIdiCenTitGrau!N569</f>
        <v>0.05549351944167498</v>
      </c>
    </row>
    <row r="12" spans="2:15" ht="12.75">
      <c r="B12" s="47" t="s">
        <v>91</v>
      </c>
      <c r="C12" s="19">
        <v>0.065</v>
      </c>
      <c r="D12" s="19">
        <v>0.116</v>
      </c>
      <c r="E12" s="19">
        <v>0.036</v>
      </c>
      <c r="F12" s="19">
        <v>0.043</v>
      </c>
      <c r="G12" s="19">
        <v>0.048</v>
      </c>
      <c r="H12" s="19">
        <v>0.037</v>
      </c>
      <c r="I12" s="19">
        <v>0.028</v>
      </c>
      <c r="J12" s="19">
        <v>0.069</v>
      </c>
      <c r="K12" s="19">
        <v>0.089</v>
      </c>
      <c r="L12" s="19">
        <v>0.078</v>
      </c>
      <c r="M12" s="19">
        <v>0.092</v>
      </c>
      <c r="N12" s="19">
        <v>0.089</v>
      </c>
      <c r="O12" s="19">
        <f>CONSULTA_CreCurIdiCenTitGrau!N564</f>
        <v>0.07762436414084693</v>
      </c>
    </row>
    <row r="13" spans="2:15" ht="12.75">
      <c r="B13" s="47" t="s">
        <v>28</v>
      </c>
      <c r="C13" s="19">
        <v>0.136</v>
      </c>
      <c r="D13" s="19">
        <v>0.135</v>
      </c>
      <c r="E13" s="19">
        <v>0.098</v>
      </c>
      <c r="F13" s="19">
        <v>0.08</v>
      </c>
      <c r="G13" s="19">
        <v>0.093</v>
      </c>
      <c r="H13" s="19">
        <v>0.158</v>
      </c>
      <c r="I13" s="19">
        <v>0.134</v>
      </c>
      <c r="J13" s="19">
        <v>0.166</v>
      </c>
      <c r="K13" s="19">
        <v>0.172</v>
      </c>
      <c r="L13" s="19">
        <v>0.165</v>
      </c>
      <c r="M13" s="19">
        <v>0.127</v>
      </c>
      <c r="N13" s="168">
        <v>0.153</v>
      </c>
      <c r="O13" s="19">
        <f>CONSULTA_CreCurIdiCenTitGrau!N543</f>
        <v>0.1053820977713128</v>
      </c>
    </row>
    <row r="14" spans="2:15" ht="12.75">
      <c r="B14" s="47" t="s">
        <v>29</v>
      </c>
      <c r="C14" s="19">
        <v>0.252</v>
      </c>
      <c r="D14" s="19">
        <v>0.2</v>
      </c>
      <c r="E14" s="19">
        <v>0.176</v>
      </c>
      <c r="F14" s="19">
        <v>0.129</v>
      </c>
      <c r="G14" s="19">
        <v>0.13</v>
      </c>
      <c r="H14" s="19">
        <v>0.138</v>
      </c>
      <c r="I14" s="19">
        <v>0.124</v>
      </c>
      <c r="J14" s="19">
        <v>0.129</v>
      </c>
      <c r="K14" s="19">
        <v>0.122</v>
      </c>
      <c r="L14" s="19">
        <v>0.112</v>
      </c>
      <c r="M14" s="19">
        <v>0.105</v>
      </c>
      <c r="N14" s="19">
        <v>0.098</v>
      </c>
      <c r="O14" s="19">
        <f>CONSULTA_CreCurIdiCenTitGrau!N561</f>
        <v>0.10321593738882959</v>
      </c>
    </row>
    <row r="15" spans="2:15" ht="12.75">
      <c r="B15" s="47" t="s">
        <v>82</v>
      </c>
      <c r="C15" s="19">
        <v>0.081</v>
      </c>
      <c r="D15" s="19">
        <v>0.058</v>
      </c>
      <c r="E15" s="19">
        <v>0.041</v>
      </c>
      <c r="F15" s="19">
        <v>0.02</v>
      </c>
      <c r="G15" s="19">
        <v>0.045</v>
      </c>
      <c r="H15" s="19">
        <v>0.083</v>
      </c>
      <c r="I15" s="19">
        <v>0.051</v>
      </c>
      <c r="J15" s="19">
        <v>0.063</v>
      </c>
      <c r="K15" s="19">
        <v>0.08</v>
      </c>
      <c r="L15" s="19">
        <v>0.059</v>
      </c>
      <c r="M15" s="19">
        <v>0.057</v>
      </c>
      <c r="N15" s="19">
        <v>0.071</v>
      </c>
      <c r="O15" s="19">
        <f>CONSULTA_CreCurIdiCenTitGrau!N525</f>
        <v>0.0664607257179952</v>
      </c>
    </row>
    <row r="16" spans="2:15" ht="12.75">
      <c r="B16" s="47" t="s">
        <v>31</v>
      </c>
      <c r="C16" s="19">
        <v>0</v>
      </c>
      <c r="D16" s="19">
        <v>0.013999999999999999</v>
      </c>
      <c r="E16" s="19">
        <v>0.022000000000000002</v>
      </c>
      <c r="F16" s="19">
        <v>0.021</v>
      </c>
      <c r="G16" s="19">
        <v>0.016</v>
      </c>
      <c r="H16" s="19">
        <v>0.005</v>
      </c>
      <c r="I16" s="19">
        <v>0.021</v>
      </c>
      <c r="J16" s="19">
        <v>0</v>
      </c>
      <c r="K16" s="19">
        <v>0.006</v>
      </c>
      <c r="L16" s="19">
        <v>0.003</v>
      </c>
      <c r="M16" s="19">
        <v>0</v>
      </c>
      <c r="N16" s="19">
        <v>0</v>
      </c>
      <c r="O16" s="19">
        <f>CONSULTA_CreCurIdiCenTitGrau!N551</f>
        <v>0</v>
      </c>
    </row>
    <row r="21" ht="13.5" thickBot="1"/>
    <row r="22" spans="29:42" ht="13.5" thickBot="1">
      <c r="AC22" s="60" t="s">
        <v>81</v>
      </c>
      <c r="AD22" s="61" t="s">
        <v>82</v>
      </c>
      <c r="AE22" s="62" t="s">
        <v>20</v>
      </c>
      <c r="AF22" s="62" t="s">
        <v>25</v>
      </c>
      <c r="AG22" s="62" t="s">
        <v>28</v>
      </c>
      <c r="AH22" s="62" t="s">
        <v>19</v>
      </c>
      <c r="AI22" s="62" t="s">
        <v>31</v>
      </c>
      <c r="AJ22" s="62" t="s">
        <v>22</v>
      </c>
      <c r="AK22" s="62" t="s">
        <v>29</v>
      </c>
      <c r="AL22" s="62" t="s">
        <v>27</v>
      </c>
      <c r="AM22" s="62" t="s">
        <v>26</v>
      </c>
      <c r="AN22" s="62" t="s">
        <v>83</v>
      </c>
      <c r="AO22" s="62" t="s">
        <v>24</v>
      </c>
      <c r="AP22" s="63" t="s">
        <v>21</v>
      </c>
    </row>
    <row r="23" spans="29:42" ht="12.75">
      <c r="AC23" s="66">
        <v>2010</v>
      </c>
      <c r="AD23" s="67">
        <f>SUM(CONSULTA_CreCurIdiCenTitGrau!F2:F5)</f>
        <v>63.73</v>
      </c>
      <c r="AE23" s="67">
        <f>SUM(CONSULTA_CreCurIdiCenTitGrau!F6:F7)</f>
        <v>27.17</v>
      </c>
      <c r="AF23" s="67">
        <f>SUM(CONSULTA_CreCurIdiCenTitGrau!F8:F13)</f>
        <v>87</v>
      </c>
      <c r="AG23" s="67">
        <f>SUM(CONSULTA_CreCurIdiCenTitGrau!F14:F17)</f>
        <v>104.65</v>
      </c>
      <c r="AH23" s="67">
        <f>SUM(CONSULTA_CreCurIdiCenTitGrau!F18)</f>
        <v>25.25</v>
      </c>
      <c r="AI23" s="67">
        <f>SUM(CONSULTA_CreCurIdiCenTitGrau!F19)</f>
        <v>0</v>
      </c>
      <c r="AJ23" s="67">
        <f>SUM(CONSULTA_CreCurIdiCenTitGrau!F20:F24)</f>
        <v>87.63999999999999</v>
      </c>
      <c r="AK23" s="67">
        <f>SUM(CONSULTA_CreCurIdiCenTitGrau!F25)</f>
        <v>203.75</v>
      </c>
      <c r="AL23" s="67">
        <f>SUM(CONSULTA_CreCurIdiCenTitGrau!F26:F27)</f>
        <v>29</v>
      </c>
      <c r="AM23" s="67">
        <f>SUM(CONSULTA_CreCurIdiCenTitGrau!F28:F29)</f>
        <v>106.25</v>
      </c>
      <c r="AN23" s="67">
        <f>SUM(CONSULTA_CreCurIdiCenTitGrau!F30)</f>
        <v>0</v>
      </c>
      <c r="AO23" s="67">
        <f>SUM(CONSULTA_CreCurIdiCenTitGrau!F31)</f>
        <v>75.95</v>
      </c>
      <c r="AP23" s="67">
        <f>SUM(CONSULTA_CreCurIdiCenTitGrau!F32:F34)</f>
        <v>135.84</v>
      </c>
    </row>
    <row r="24" spans="29:42" ht="12.75">
      <c r="AC24" s="71">
        <v>2011</v>
      </c>
      <c r="AD24" s="72">
        <f>SUM(CONSULTA_CreCurIdiCenTitGrau!F37:F40)</f>
        <v>76.78</v>
      </c>
      <c r="AE24" s="72">
        <f>SUM(CONSULTA_CreCurIdiCenTitGrau!F41:F42)</f>
        <v>18.6</v>
      </c>
      <c r="AF24" s="72">
        <f>SUM(CONSULTA_CreCurIdiCenTitGrau!F43:F48)</f>
        <v>138.1</v>
      </c>
      <c r="AG24" s="72">
        <f>SUM(CONSULTA_CreCurIdiCenTitGrau!F49:F52)</f>
        <v>150</v>
      </c>
      <c r="AH24" s="72">
        <f>SUM(CONSULTA_CreCurIdiCenTitGrau!F53)</f>
        <v>40.05</v>
      </c>
      <c r="AI24" s="72">
        <f>SUM(CONSULTA_CreCurIdiCenTitGrau!F54)</f>
        <v>8.1</v>
      </c>
      <c r="AJ24" s="72">
        <f>SUM(CONSULTA_CreCurIdiCenTitGrau!F55:F59)</f>
        <v>102.6</v>
      </c>
      <c r="AK24" s="72">
        <f>SUM(CONSULTA_CreCurIdiCenTitGrau!F60)</f>
        <v>257.77</v>
      </c>
      <c r="AL24" s="72">
        <f>SUM(CONSULTA_CreCurIdiCenTitGrau!F61:F62)</f>
        <v>80.44</v>
      </c>
      <c r="AM24" s="72">
        <f>SUM(CONSULTA_CreCurIdiCenTitGrau!F63:F64)</f>
        <v>137.5</v>
      </c>
      <c r="AN24" s="72">
        <f>SUM(CONSULTA_CreCurIdiCenTitGrau!F65)</f>
        <v>0</v>
      </c>
      <c r="AO24" s="72">
        <f>SUM(CONSULTA_CreCurIdiCenTitGrau!F66)</f>
        <v>78.2</v>
      </c>
      <c r="AP24" s="72">
        <f>SUM(CONSULTA_CreCurIdiCenTitGrau!F67:F70)</f>
        <v>231.9</v>
      </c>
    </row>
    <row r="25" spans="29:42" ht="13.5" thickBot="1">
      <c r="AC25" s="71">
        <v>2012</v>
      </c>
      <c r="AD25" s="72">
        <f>SUM(CONSULTA_CreCurIdiCenTitGrau!F73:F78)</f>
        <v>78.55</v>
      </c>
      <c r="AE25" s="72">
        <f>SUM(CONSULTA_CreCurIdiCenTitGrau!F79:F80)</f>
        <v>22.4</v>
      </c>
      <c r="AF25" s="72">
        <f>SUM(CONSULTA_CreCurIdiCenTitGrau!F81:F86)</f>
        <v>206.25</v>
      </c>
      <c r="AG25" s="72">
        <f>SUM(CONSULTA_CreCurIdiCenTitGrau!F87:F90)</f>
        <v>143.75</v>
      </c>
      <c r="AH25" s="72">
        <f>SUM(CONSULTA_CreCurIdiCenTitGrau!F91)</f>
        <v>42.93</v>
      </c>
      <c r="AI25" s="72">
        <f>SUM(CONSULTA_CreCurIdiCenTitGrau!F92)</f>
        <v>16.8</v>
      </c>
      <c r="AJ25" s="72">
        <f>SUM(CONSULTA_CreCurIdiCenTitGrau!F93:F97)</f>
        <v>83.58000000000001</v>
      </c>
      <c r="AK25" s="72">
        <f>SUM(CONSULTA_CreCurIdiCenTitGrau!F98)</f>
        <v>293.63</v>
      </c>
      <c r="AL25" s="72">
        <f>SUM(CONSULTA_CreCurIdiCenTitGrau!F99:F100)</f>
        <v>36.42</v>
      </c>
      <c r="AM25" s="72">
        <f>SUM(CONSULTA_CreCurIdiCenTitGrau!F101:F102)</f>
        <v>245.70999999999998</v>
      </c>
      <c r="AN25" s="72">
        <f>SUM(CONSULTA_CreCurIdiCenTitGrau!F103)</f>
        <v>0</v>
      </c>
      <c r="AO25" s="72">
        <f>SUM(CONSULTA_CreCurIdiCenTitGrau!F104)</f>
        <v>127.4</v>
      </c>
      <c r="AP25" s="72">
        <f>SUM(CONSULTA_CreCurIdiCenTitGrau!F105:F109)</f>
        <v>221.3</v>
      </c>
    </row>
    <row r="26" spans="29:42" ht="12.75">
      <c r="AC26" s="66">
        <v>2013</v>
      </c>
      <c r="AD26" s="72">
        <f>SUM(CONSULTA_CreCurIdiCenTitGrau!F112:F117)</f>
        <v>48.21</v>
      </c>
      <c r="AE26" s="72">
        <f>SUM(CONSULTA_CreCurIdiCenTitGrau!F118:F119)</f>
        <v>50.7</v>
      </c>
      <c r="AF26" s="72">
        <f>SUM(CONSULTA_CreCurIdiCenTitGrau!F120:F125)</f>
        <v>282.26</v>
      </c>
      <c r="AG26" s="72">
        <f>SUM(CONSULTA_CreCurIdiCenTitGrau!F126:F129)</f>
        <v>128.84</v>
      </c>
      <c r="AH26" s="72">
        <f>SUM(CONSULTA_CreCurIdiCenTitGrau!F130)</f>
        <v>70.14</v>
      </c>
      <c r="AI26" s="72">
        <f>SUM(CONSULTA_CreCurIdiCenTitGrau!F131)</f>
        <v>20.2</v>
      </c>
      <c r="AJ26" s="72">
        <f>SUM(CONSULTA_CreCurIdiCenTitGrau!F132:F136)</f>
        <v>98.4</v>
      </c>
      <c r="AK26" s="72">
        <f>SUM(CONSULTA_CreCurIdiCenTitGrau!F137)</f>
        <v>255.3</v>
      </c>
      <c r="AL26" s="72">
        <f>SUM(CONSULTA_CreCurIdiCenTitGrau!F138:F139)</f>
        <v>53.370000000000005</v>
      </c>
      <c r="AM26" s="72">
        <f>SUM(CONSULTA_CreCurIdiCenTitGrau!F140:F141)</f>
        <v>197.45999999999998</v>
      </c>
      <c r="AN26" s="72">
        <f>SUM(CONSULTA_CreCurIdiCenTitGrau!F142)</f>
        <v>0</v>
      </c>
      <c r="AO26" s="72">
        <f>SUM(CONSULTA_CreCurIdiCenTitGrau!F143)</f>
        <v>108.4</v>
      </c>
      <c r="AP26" s="72">
        <f>SUM(CONSULTA_CreCurIdiCenTitGrau!F144:F148)</f>
        <v>239.26</v>
      </c>
    </row>
    <row r="27" spans="29:42" ht="12.75">
      <c r="AC27" s="71">
        <v>2014</v>
      </c>
      <c r="AD27" s="72">
        <f>SUM(CONSULTA_CreCurIdiCenTitGrau!F151:F156)</f>
        <v>125.43</v>
      </c>
      <c r="AE27" s="72">
        <f>SUM(CONSULTA_CreCurIdiCenTitGrau!F157:F158)</f>
        <v>72.5</v>
      </c>
      <c r="AF27" s="72">
        <f>SUM(CONSULTA_CreCurIdiCenTitGrau!F159:F164)</f>
        <v>310.8</v>
      </c>
      <c r="AG27" s="72">
        <f>SUM(CONSULTA_CreCurIdiCenTitGrau!F165:F168)</f>
        <v>145.04999999999998</v>
      </c>
      <c r="AH27" s="72">
        <f>SUM(CONSULTA_CreCurIdiCenTitGrau!F169)</f>
        <v>7.3</v>
      </c>
      <c r="AI27" s="72">
        <f>SUM(CONSULTA_CreCurIdiCenTitGrau!F171)</f>
        <v>18</v>
      </c>
      <c r="AJ27" s="72">
        <f>SUM(CONSULTA_CreCurIdiCenTitGrau!F172:F176)</f>
        <v>127.10999999999999</v>
      </c>
      <c r="AK27" s="72">
        <f>SUM(CONSULTA_CreCurIdiCenTitGrau!F177)</f>
        <v>275</v>
      </c>
      <c r="AL27" s="72">
        <f>SUM(CONSULTA_CreCurIdiCenTitGrau!F178:F179)</f>
        <v>65.78999999999999</v>
      </c>
      <c r="AM27" s="72">
        <f>SUM(CONSULTA_CreCurIdiCenTitGrau!F180:F181)</f>
        <v>144.5</v>
      </c>
      <c r="AN27" s="72">
        <f>SUM(CONSULTA_CreCurIdiCenTitGrau!F182)</f>
        <v>0</v>
      </c>
      <c r="AO27" s="72">
        <f>SUM(CONSULTA_CreCurIdiCenTitGrau!F183)</f>
        <v>49.31</v>
      </c>
      <c r="AP27" s="72">
        <f>SUM(CONSULTA_CreCurIdiCenTitGrau!F184:F188)</f>
        <v>332.71000000000004</v>
      </c>
    </row>
    <row r="28" spans="29:42" ht="13.5" thickBot="1">
      <c r="AC28" s="71">
        <v>2015</v>
      </c>
      <c r="AD28" s="72">
        <f>SUM(CONSULTA_CreCurIdiCenTitGrau!F193:F196)</f>
        <v>189.7</v>
      </c>
      <c r="AE28" s="72">
        <f>SUM(CONSULTA_CreCurIdiCenTitGrau!F197:F198)</f>
        <v>105.9</v>
      </c>
      <c r="AF28" s="72">
        <f>SUM(CONSULTA_CreCurIdiCenTitGrau!F199:F204)</f>
        <v>276.4</v>
      </c>
      <c r="AG28" s="72">
        <f>SUM(CONSULTA_CreCurIdiCenTitGrau!F205:F208)</f>
        <v>236.8</v>
      </c>
      <c r="AH28" s="72">
        <f>SUM(CONSULTA_CreCurIdiCenTitGrau!F209:F210)</f>
        <v>195.1</v>
      </c>
      <c r="AI28" s="72">
        <f>SUM(CONSULTA_CreCurIdiCenTitGrau!F211)</f>
        <v>16.8</v>
      </c>
      <c r="AJ28" s="72">
        <f>SUM(CONSULTA_CreCurIdiCenTitGrau!F212:F216)</f>
        <v>73.45</v>
      </c>
      <c r="AK28" s="72">
        <f>SUM(CONSULTA_CreCurIdiCenTitGrau!F217)</f>
        <v>289.5</v>
      </c>
      <c r="AL28" s="72">
        <f>SUM(CONSULTA_CreCurIdiCenTitGrau!F218:F219)</f>
        <v>56.099999999999994</v>
      </c>
      <c r="AM28" s="72">
        <f>SUM(CONSULTA_CreCurIdiCenTitGrau!F220:F221)</f>
        <v>190.56</v>
      </c>
      <c r="AN28" s="72">
        <f>SUM(CONSULTA_CreCurIdiCenTitGrau!F222)</f>
        <v>0</v>
      </c>
      <c r="AO28" s="72">
        <f>SUM(CONSULTA_CreCurIdiCenTitGrau!F223)</f>
        <v>38.45</v>
      </c>
      <c r="AP28" s="72">
        <f>SUM(CONSULTA_CreCurIdiCenTitGrau!F224:F228)</f>
        <v>452.19000000000005</v>
      </c>
    </row>
    <row r="29" spans="29:42" ht="12.75">
      <c r="AC29" s="66">
        <v>2016</v>
      </c>
      <c r="AD29" s="72">
        <f>SUM(CONSULTA_CreCurIdiCenTitGrau!F235:F238)</f>
        <v>122.55</v>
      </c>
      <c r="AE29" s="72">
        <f>SUM(CONSULTA_CreCurIdiCenTitGrau!F239:F240)</f>
        <v>6</v>
      </c>
      <c r="AF29" s="72">
        <f>SUM(CONSULTA_CreCurIdiCenTitGrau!F241:F246)</f>
        <v>210.15</v>
      </c>
      <c r="AG29" s="72">
        <f>SUM(CONSULTA_CreCurIdiCenTitGrau!F247:F250)</f>
        <v>196.05</v>
      </c>
      <c r="AH29" s="72">
        <f>SUM(CONSULTA_CreCurIdiCenTitGrau!F251:F252)</f>
        <v>252.9</v>
      </c>
      <c r="AI29" s="72">
        <f>SUM(CONSULTA_CreCurIdiCenTitGrau!F253)</f>
        <v>24.7</v>
      </c>
      <c r="AJ29" s="72">
        <f>SUM(CONSULTA_CreCurIdiCenTitGrau!F254:F258)</f>
        <v>306.79</v>
      </c>
      <c r="AK29" s="72">
        <f>SUM(CONSULTA_CreCurIdiCenTitGrau!F259)</f>
        <v>286.5</v>
      </c>
      <c r="AL29" s="72">
        <f>SUM(CONSULTA_CreCurIdiCenTitGrau!F260:F261)</f>
        <v>34.55</v>
      </c>
      <c r="AM29" s="72">
        <f>SUM(CONSULTA_CreCurIdiCenTitGrau!F262:F264)</f>
        <v>194.56</v>
      </c>
      <c r="AN29" s="72">
        <f>SUM(CONSULTA_CreCurIdiCenTitGrau!F265)</f>
        <v>19.5</v>
      </c>
      <c r="AO29" s="72">
        <f>SUM(CONSULTA_CreCurIdiCenTitGrau!F266)</f>
        <v>30</v>
      </c>
      <c r="AP29" s="72">
        <f>SUM(CONSULTA_CreCurIdiCenTitGrau!F267:F271)</f>
        <v>345.83000000000004</v>
      </c>
    </row>
    <row r="30" spans="29:42" ht="12.75">
      <c r="AC30" s="71">
        <v>2017</v>
      </c>
      <c r="AD30" s="72">
        <f>SUM(CONSULTA_CreCurIdiCenTitGrau!F276:F279)</f>
        <v>139.2</v>
      </c>
      <c r="AE30" s="72">
        <f>SUM(CONSULTA_CreCurIdiCenTitGrau!F280:F281)</f>
        <v>15.3</v>
      </c>
      <c r="AF30" s="72">
        <f>SUM(CONSULTA_CreCurIdiCenTitGrau!F283:F289)</f>
        <v>241.1</v>
      </c>
      <c r="AG30" s="72">
        <f>SUM(CONSULTA_CreCurIdiCenTitGrau!F290:F294)</f>
        <v>272.5</v>
      </c>
      <c r="AH30" s="72">
        <f>SUM(CONSULTA_CreCurIdiCenTitGrau!F295:F296)</f>
        <v>304.3</v>
      </c>
      <c r="AI30" s="72">
        <f>SUM(CONSULTA_CreCurIdiCenTitGrau!F297)</f>
        <v>5.2</v>
      </c>
      <c r="AJ30" s="72">
        <f>SUM(CONSULTA_CreCurIdiCenTitGrau!F298:F302)</f>
        <v>307.79</v>
      </c>
      <c r="AK30" s="72">
        <f>SUM(CONSULTA_CreCurIdiCenTitGrau!F303)</f>
        <v>289.5</v>
      </c>
      <c r="AL30" s="72">
        <f>SUM(CONSULTA_CreCurIdiCenTitGrau!F304:F305)</f>
        <v>106.9</v>
      </c>
      <c r="AM30" s="72">
        <f>SUM(CONSULTA_CreCurIdiCenTitGrau!F306:F308)</f>
        <v>192.5</v>
      </c>
      <c r="AN30" s="72">
        <f>SUM(CONSULTA_CreCurIdiCenTitGrau!F309)</f>
        <v>12</v>
      </c>
      <c r="AO30" s="72">
        <f>SUM(CONSULTA_CreCurIdiCenTitGrau!F310)</f>
        <v>21</v>
      </c>
      <c r="AP30" s="72">
        <f>SUM(CONSULTA_CreCurIdiCenTitGrau!F311:F316)</f>
        <v>400.78000000000003</v>
      </c>
    </row>
    <row r="31" spans="29:42" ht="13.5" thickBot="1">
      <c r="AC31" s="71">
        <v>2018</v>
      </c>
      <c r="AD31" s="72">
        <f>SUM(CONSULTA_CreCurIdiCenTitGrau!F321:F324)</f>
        <v>172.89999999999998</v>
      </c>
      <c r="AE31" s="72">
        <f>SUM(CONSULTA_CreCurIdiCenTitGrau!F325:F326)</f>
        <v>10.5</v>
      </c>
      <c r="AF31" s="72">
        <f>SUM(CONSULTA_CreCurIdiCenTitGrau!F327:F333)</f>
        <v>223.75</v>
      </c>
      <c r="AG31" s="72">
        <f>SUM(CONSULTA_CreCurIdiCenTitGrau!F334:F338)</f>
        <v>288.75</v>
      </c>
      <c r="AH31" s="72">
        <f>SUM(CONSULTA_CreCurIdiCenTitGrau!F339)</f>
        <v>354.5</v>
      </c>
      <c r="AI31" s="72">
        <f>SUM(CONSULTA_CreCurIdiCenTitGrau!F340:F341)</f>
        <v>6.7</v>
      </c>
      <c r="AJ31" s="72">
        <f>SUM(CONSULTA_CreCurIdiCenTitGrau!F342:F346)</f>
        <v>300.54</v>
      </c>
      <c r="AK31" s="72">
        <f>SUM(CONSULTA_CreCurIdiCenTitGrau!F347:F348)</f>
        <v>293.73</v>
      </c>
      <c r="AL31" s="72">
        <f>SUM(CONSULTA_CreCurIdiCenTitGrau!F349:F350)</f>
        <v>137</v>
      </c>
      <c r="AM31" s="72">
        <f>SUM(CONSULTA_CreCurIdiCenTitGrau!F351:F353)</f>
        <v>155.82</v>
      </c>
      <c r="AN31" s="72">
        <f>SUM(CONSULTA_CreCurIdiCenTitGrau!F354)</f>
        <v>3</v>
      </c>
      <c r="AO31" s="72">
        <f>SUM(CONSULTA_CreCurIdiCenTitGrau!F355)</f>
        <v>12</v>
      </c>
      <c r="AP31" s="72">
        <f>SUM(CONSULTA_CreCurIdiCenTitGrau!F356:F361)</f>
        <v>408.09000000000003</v>
      </c>
    </row>
    <row r="32" spans="29:42" ht="13.5" thickBot="1">
      <c r="AC32" s="66">
        <v>2019</v>
      </c>
      <c r="AD32" s="72">
        <f>SUM(CONSULTA_CreCurIdiCenTitGrau!F367:F370)</f>
        <v>124.7</v>
      </c>
      <c r="AE32" s="72">
        <f>SUM(CONSULTA_CreCurIdiCenTitGrau!F371:F372)</f>
        <v>6</v>
      </c>
      <c r="AF32" s="72">
        <f>SUM(CONSULTA_CreCurIdiCenTitGrau!F373:F379)</f>
        <v>112.85000000000001</v>
      </c>
      <c r="AG32" s="72">
        <f>SUM(CONSULTA_CreCurIdiCenTitGrau!F380:F384)</f>
        <v>296.55</v>
      </c>
      <c r="AH32" s="72">
        <f>SUM(CONSULTA_CreCurIdiCenTitGrau!F385)</f>
        <v>363.2</v>
      </c>
      <c r="AI32" s="72">
        <f>SUM(CONSULTA_CreCurIdiCenTitGrau!F386:F387)</f>
        <v>4.5</v>
      </c>
      <c r="AJ32" s="72">
        <f>SUM(CONSULTA_CreCurIdiCenTitGrau!F388:F392)</f>
        <v>205.24</v>
      </c>
      <c r="AK32" s="72">
        <f>SUM(CONSULTA_CreCurIdiCenTitGrau!F393:F394)</f>
        <v>283.5</v>
      </c>
      <c r="AL32" s="72">
        <f>SUM(CONSULTA_CreCurIdiCenTitGrau!F395:F396)</f>
        <v>121.7</v>
      </c>
      <c r="AM32" s="72">
        <f>SUM(CONSULTA_CreCurIdiCenTitGrau!F397:F399)</f>
        <v>187.98</v>
      </c>
      <c r="AN32" s="72">
        <f>SUM(CONSULTA_CreCurIdiCenTitGrau!F400)</f>
        <v>12</v>
      </c>
      <c r="AO32" s="72">
        <f>SUM(CONSULTA_CreCurIdiCenTitGrau!F401)</f>
        <v>6</v>
      </c>
      <c r="AP32" s="72">
        <f>SUM(CONSULTA_CreCurIdiCenTitGrau!F402:F407)</f>
        <v>420.51000000000005</v>
      </c>
    </row>
    <row r="33" spans="29:42" ht="13.5" thickBot="1">
      <c r="AC33" s="66">
        <v>2020</v>
      </c>
      <c r="AD33" s="72">
        <f>SUM(CONSULTA_CreCurIdiCenTitGrau!F413:F416)</f>
        <v>119.67999999999999</v>
      </c>
      <c r="AE33" s="72">
        <f>SUM(CONSULTA_CreCurIdiCenTitGrau!F417:F418)</f>
        <v>4.5</v>
      </c>
      <c r="AF33" s="72">
        <f>SUM(CONSULTA_CreCurIdiCenTitGrau!F419:F425)</f>
        <v>92.5</v>
      </c>
      <c r="AG33" s="72">
        <f>SUM(CONSULTA_CreCurIdiCenTitGrau!F426:F430)</f>
        <v>248.35</v>
      </c>
      <c r="AH33" s="72">
        <f>SUM(CONSULTA_CreCurIdiCenTitGrau!F431)</f>
        <v>353.7</v>
      </c>
      <c r="AI33" s="72">
        <f>SUM(CONSULTA_CreCurIdiCenTitGrau!F432:F433)</f>
        <v>0</v>
      </c>
      <c r="AJ33" s="72">
        <f>SUM(CONSULTA_CreCurIdiCenTitGrau!F434:F438)</f>
        <v>193.33999999999997</v>
      </c>
      <c r="AK33" s="72">
        <f>SUM(CONSULTA_CreCurIdiCenTitGrau!F439:F440)</f>
        <v>277.93</v>
      </c>
      <c r="AL33" s="72">
        <f>SUM(CONSULTA_CreCurIdiCenTitGrau!F441:F442)</f>
        <v>138.9</v>
      </c>
      <c r="AM33" s="72">
        <f>SUM(CONSULTA_CreCurIdiCenTitGrau!F443:F445)</f>
        <v>183.11</v>
      </c>
      <c r="AN33" s="72">
        <f>SUM(CONSULTA_CreCurIdiCenTitGrau!F446)</f>
        <v>19.12</v>
      </c>
      <c r="AO33" s="72">
        <f>SUM(CONSULTA_CreCurIdiCenTitGrau!F447)</f>
        <v>21</v>
      </c>
      <c r="AP33" s="72">
        <f>SUM(CONSULTA_CreCurIdiCenTitGrau!F448:F454)</f>
        <v>418.57</v>
      </c>
    </row>
    <row r="34" spans="29:42" ht="12.75">
      <c r="AC34" s="66">
        <v>2021</v>
      </c>
      <c r="AD34" s="72">
        <f>SUM(CONSULTA_CreCurIdiCenTitGrau!F463)</f>
        <v>147.36</v>
      </c>
      <c r="AE34" s="72">
        <f>SUM(CONSULTA_CreCurIdiCenTitGrau!F466)</f>
        <v>0</v>
      </c>
      <c r="AF34" s="72">
        <f>SUM(CONSULTA_CreCurIdiCenTitGrau!F473)</f>
        <v>165.20000000000002</v>
      </c>
      <c r="AG34" s="72">
        <f>CONSULTA_CreCurIdiCenTitGrau!F479</f>
        <v>287.79999999999995</v>
      </c>
      <c r="AH34" s="72">
        <f>CONSULTA_CreCurIdiCenTitGrau!F482</f>
        <v>397.4</v>
      </c>
      <c r="AI34" s="72">
        <f>CONSULTA_CreCurIdiCenTitGrau!F487</f>
        <v>0</v>
      </c>
      <c r="AJ34" s="72">
        <f>CONSULTA_CreCurIdiCenTitGrau!F493</f>
        <v>185.94</v>
      </c>
      <c r="AK34" s="72">
        <f>CONSULTA_CreCurIdiCenTitGrau!F496</f>
        <v>277.5</v>
      </c>
      <c r="AL34" s="72">
        <f>CONSULTA_CreCurIdiCenTitGrau!F499</f>
        <v>162.70000000000002</v>
      </c>
      <c r="AM34" s="72">
        <f>CONSULTA_CreCurIdiCenTitGrau!F503</f>
        <v>186.11</v>
      </c>
      <c r="AN34" s="72">
        <f>CONSULTA_CreCurIdiCenTitGrau!F505</f>
        <v>9.75</v>
      </c>
      <c r="AO34" s="72">
        <f>CONSULTA_CreCurIdiCenTitGrau!F514</f>
        <v>15</v>
      </c>
      <c r="AP34" s="72">
        <f>CONSULTA_CreCurIdiCenTitGrau!F512</f>
        <v>418.31000000000006</v>
      </c>
    </row>
    <row r="35" spans="28:42" ht="12.75">
      <c r="AB35" t="s">
        <v>200</v>
      </c>
      <c r="AC35" s="47">
        <v>2022</v>
      </c>
      <c r="AD35" s="72">
        <f>CONSULTA_CreCurIdiCenTitGrau!F525</f>
        <v>148.45</v>
      </c>
      <c r="AE35" s="72">
        <f>CONSULTA_CreCurIdiCenTitGrau!F529</f>
        <v>0</v>
      </c>
      <c r="AF35" s="72">
        <f>CONSULTA_CreCurIdiCenTitGrau!F537</f>
        <v>99.15</v>
      </c>
      <c r="AG35" s="72">
        <f>CONSULTA_CreCurIdiCenTitGrau!F543</f>
        <v>202.85000000000002</v>
      </c>
      <c r="AH35" s="72">
        <f>CONSULTA_CreCurIdiCenTitGrau!F546</f>
        <v>486.90000000000003</v>
      </c>
      <c r="AI35" s="72">
        <f>CONSULTA_CreCurIdiCenTitGrau!F551</f>
        <v>0</v>
      </c>
      <c r="AJ35" s="72">
        <f>CONSULTA_CreCurIdiCenTitGrau!F557</f>
        <v>172.54</v>
      </c>
      <c r="AK35" s="72">
        <f>CONSULTA_CreCurIdiCenTitGrau!F561</f>
        <v>290.14</v>
      </c>
      <c r="AL35" s="72">
        <f>CONSULTA_CreCurIdiCenTitGrau!F564</f>
        <v>117.5</v>
      </c>
      <c r="AM35" s="72">
        <f>CONSULTA_CreCurIdiCenTitGrau!F569</f>
        <v>166.98000000000002</v>
      </c>
      <c r="AN35" s="72">
        <f>CONSULTA_CreCurIdiCenTitGrau!F571</f>
        <v>0</v>
      </c>
      <c r="AO35" s="72">
        <f>CONSULTA_CreCurIdiCenTitGrau!F580</f>
        <v>22.5</v>
      </c>
      <c r="AP35" s="72">
        <f>CONSULTA_CreCurIdiCenTitGrau!F578</f>
        <v>573.0400000000001</v>
      </c>
    </row>
    <row r="36" spans="28:42" ht="12.75">
      <c r="AB36" s="47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</row>
    <row r="37" spans="28:42" ht="12.75">
      <c r="AB37" t="s">
        <v>199</v>
      </c>
      <c r="AC37" s="164"/>
      <c r="AD37" s="165">
        <v>1557.24</v>
      </c>
      <c r="AE37" s="165">
        <v>339.57</v>
      </c>
      <c r="AF37" s="165">
        <v>2445.5099999999998</v>
      </c>
      <c r="AG37" s="165">
        <v>2701.94</v>
      </c>
      <c r="AH37" s="165">
        <v>2893.67</v>
      </c>
      <c r="AI37" s="165">
        <v>121</v>
      </c>
      <c r="AJ37" s="165">
        <v>2244.96</v>
      </c>
      <c r="AK37" s="165">
        <v>3573.7499999999995</v>
      </c>
      <c r="AL37" s="165">
        <v>1140.3700000000001</v>
      </c>
      <c r="AM37" s="165">
        <v>2289.04</v>
      </c>
      <c r="AN37" s="165">
        <v>75.37</v>
      </c>
      <c r="AO37" s="165">
        <v>605.21</v>
      </c>
      <c r="AP37" s="165">
        <v>4598.330000000001</v>
      </c>
    </row>
    <row r="38" spans="29:42" ht="12.75">
      <c r="AC38" s="166">
        <v>20.22</v>
      </c>
      <c r="AD38" s="165">
        <f>(AD35*100/AD37)</f>
        <v>9.532891526033238</v>
      </c>
      <c r="AE38" s="165">
        <f>(AE35*100/AE37)</f>
        <v>0</v>
      </c>
      <c r="AF38" s="165">
        <f>(AF35*100/AF37)</f>
        <v>4.0543690273194555</v>
      </c>
      <c r="AG38" s="165">
        <f>(AG35*100/AG37)</f>
        <v>7.507568635869044</v>
      </c>
      <c r="AH38" s="165">
        <f>(AH35*100/AH37)</f>
        <v>16.826383105191677</v>
      </c>
      <c r="AI38" s="165">
        <f>(AI35*100/AI37)</f>
        <v>0</v>
      </c>
      <c r="AJ38" s="165">
        <f>(AJ35*100/AJ37)</f>
        <v>7.685660323569239</v>
      </c>
      <c r="AK38" s="165">
        <f>(AK35*100/AK37)</f>
        <v>8.118642882126618</v>
      </c>
      <c r="AL38" s="165">
        <f>(AL35*100/AL37)</f>
        <v>10.303673369169655</v>
      </c>
      <c r="AM38" s="165">
        <f>(AM35*100/AM37)</f>
        <v>7.2947611225666655</v>
      </c>
      <c r="AN38" s="165">
        <f>(AN35*100/AN37)</f>
        <v>0</v>
      </c>
      <c r="AO38" s="165">
        <f>(AO35*100/AO37)</f>
        <v>3.717717816956098</v>
      </c>
      <c r="AP38" s="165">
        <f>(AP35*100/AP37)</f>
        <v>12.461915521504546</v>
      </c>
    </row>
    <row r="41" ht="13.5" thickBot="1"/>
    <row r="42" spans="29:42" ht="13.5" thickBot="1">
      <c r="AC42" s="60" t="s">
        <v>81</v>
      </c>
      <c r="AD42" s="61" t="s">
        <v>89</v>
      </c>
      <c r="AE42" s="62" t="s">
        <v>20</v>
      </c>
      <c r="AF42" s="62" t="s">
        <v>88</v>
      </c>
      <c r="AG42" s="62" t="s">
        <v>90</v>
      </c>
      <c r="AH42" s="62" t="s">
        <v>83</v>
      </c>
      <c r="AI42" s="62" t="s">
        <v>24</v>
      </c>
      <c r="AJ42" s="62" t="s">
        <v>25</v>
      </c>
      <c r="AK42" s="62" t="s">
        <v>26</v>
      </c>
      <c r="AL42" s="62" t="s">
        <v>91</v>
      </c>
      <c r="AM42" s="62" t="s">
        <v>28</v>
      </c>
      <c r="AN42" s="62" t="s">
        <v>29</v>
      </c>
      <c r="AO42" s="61" t="s">
        <v>82</v>
      </c>
      <c r="AP42" s="63" t="s">
        <v>31</v>
      </c>
    </row>
    <row r="43" spans="29:42" ht="12.75">
      <c r="AC43" s="83">
        <v>2010</v>
      </c>
      <c r="AD43" s="84">
        <f>CONSULTA_CreCurIdiCenTitGrau!N18</f>
        <v>0.04710645125181896</v>
      </c>
      <c r="AE43" s="85">
        <v>0.04445935331849719</v>
      </c>
      <c r="AF43" s="85">
        <v>0.14887391089922736</v>
      </c>
      <c r="AG43" s="85">
        <v>0.06508968027034052</v>
      </c>
      <c r="AH43" s="85">
        <v>0</v>
      </c>
      <c r="AI43" s="85">
        <v>0.032630737768306724</v>
      </c>
      <c r="AJ43" s="85">
        <v>0.10463647844127728</v>
      </c>
      <c r="AK43" s="85">
        <v>0.22135416666666666</v>
      </c>
      <c r="AL43" s="85">
        <v>0.06525652565256526</v>
      </c>
      <c r="AM43" s="85">
        <v>0.1356448476992871</v>
      </c>
      <c r="AN43" s="85">
        <v>0.2515432098765432</v>
      </c>
      <c r="AO43" s="85">
        <v>0.08084094368340944</v>
      </c>
      <c r="AP43" s="86">
        <v>0</v>
      </c>
    </row>
    <row r="44" spans="29:42" ht="12.75">
      <c r="AC44" s="71">
        <v>2011</v>
      </c>
      <c r="AD44" s="87">
        <f>CONSULTA_CreCurIdiCenTitGrau!N53</f>
        <v>0.034095552679970026</v>
      </c>
      <c r="AE44" s="88">
        <v>0.01917328110504072</v>
      </c>
      <c r="AF44" s="88">
        <v>0.1259504670866826</v>
      </c>
      <c r="AG44" s="88">
        <v>0.04521516867549522</v>
      </c>
      <c r="AH44" s="88">
        <v>0</v>
      </c>
      <c r="AI44" s="88">
        <v>0.032464971458225224</v>
      </c>
      <c r="AJ44" s="88">
        <v>0.1070750145377011</v>
      </c>
      <c r="AK44" s="88">
        <v>0.14666666666666667</v>
      </c>
      <c r="AL44" s="88">
        <v>0.11572435620773988</v>
      </c>
      <c r="AM44" s="88">
        <v>0.135013501350135</v>
      </c>
      <c r="AN44" s="88">
        <v>0.19982170542635658</v>
      </c>
      <c r="AO44" s="88">
        <v>0.05810020355502417</v>
      </c>
      <c r="AP44" s="89">
        <v>0.014283195203667783</v>
      </c>
    </row>
    <row r="45" spans="29:42" ht="12.75">
      <c r="AC45" s="71">
        <v>2012</v>
      </c>
      <c r="AD45" s="87">
        <f>CONSULTA_CreCurIdiCenTitGrau!N91</f>
        <v>0.030023078536960623</v>
      </c>
      <c r="AE45" s="88">
        <v>0.01766060109117285</v>
      </c>
      <c r="AF45" s="88">
        <v>0.08992206483490585</v>
      </c>
      <c r="AG45" s="88">
        <v>0.022028783046469335</v>
      </c>
      <c r="AH45" s="88">
        <v>0</v>
      </c>
      <c r="AI45" s="88">
        <v>0.05577200893052576</v>
      </c>
      <c r="AJ45" s="88">
        <v>0.0997243980272701</v>
      </c>
      <c r="AK45" s="88">
        <v>0.14551969203435</v>
      </c>
      <c r="AL45" s="88">
        <v>0.0364374899951977</v>
      </c>
      <c r="AM45" s="88">
        <v>0.09768611328191362</v>
      </c>
      <c r="AN45" s="88">
        <v>0.17561602870813398</v>
      </c>
      <c r="AO45" s="88">
        <v>0.04076030553364607</v>
      </c>
      <c r="AP45" s="89">
        <v>0.02180685358255452</v>
      </c>
    </row>
    <row r="46" spans="29:42" ht="12.75">
      <c r="AC46" s="71">
        <v>2013</v>
      </c>
      <c r="AD46" s="87">
        <f>CONSULTA_CreCurIdiCenTitGrau!N130</f>
        <v>0.030915702479338843</v>
      </c>
      <c r="AE46" s="88">
        <v>0.03201464970163862</v>
      </c>
      <c r="AF46" s="88">
        <v>0.07118778209862035</v>
      </c>
      <c r="AG46" s="88">
        <v>0.022373551915053264</v>
      </c>
      <c r="AH46" s="88">
        <v>0</v>
      </c>
      <c r="AI46" s="88">
        <v>0.050901577761081895</v>
      </c>
      <c r="AJ46" s="88">
        <v>0.105256092331214</v>
      </c>
      <c r="AK46" s="88">
        <v>0.08338682432432432</v>
      </c>
      <c r="AL46" s="88">
        <v>0.042810732763807</v>
      </c>
      <c r="AM46" s="88">
        <v>0.07970306217135785</v>
      </c>
      <c r="AN46" s="88">
        <v>0.12929855659660675</v>
      </c>
      <c r="AO46" s="88">
        <v>0.02028869623769043</v>
      </c>
      <c r="AP46" s="89">
        <v>0.020635407089590357</v>
      </c>
    </row>
    <row r="47" spans="29:42" ht="12.75">
      <c r="AC47" s="71">
        <v>2014</v>
      </c>
      <c r="AD47" s="87">
        <v>0.009749261120440285</v>
      </c>
      <c r="AE47" s="88">
        <v>0.037323056536966</v>
      </c>
      <c r="AF47" s="88">
        <v>0.0843146944412767</v>
      </c>
      <c r="AG47" s="88">
        <v>0.02821719537372078</v>
      </c>
      <c r="AH47" s="88">
        <v>0</v>
      </c>
      <c r="AI47" s="88">
        <v>0.030197807581603283</v>
      </c>
      <c r="AJ47" s="88">
        <v>0.1117684078036501</v>
      </c>
      <c r="AK47" s="88">
        <v>0.0578694433319984</v>
      </c>
      <c r="AL47" s="88">
        <v>0.048270296049011334</v>
      </c>
      <c r="AM47" s="88">
        <v>0.09253883696449647</v>
      </c>
      <c r="AN47" s="88">
        <v>0.12977819726285983</v>
      </c>
      <c r="AO47" s="88">
        <v>0.04450350017562969</v>
      </c>
      <c r="AP47" s="89">
        <v>0.016208185133492415</v>
      </c>
    </row>
    <row r="48" spans="29:42" ht="12.75">
      <c r="AC48" s="83">
        <v>2015</v>
      </c>
      <c r="AD48" s="87">
        <f>cre_cur_idi_cen_tit_grau!N241</f>
        <v>0.05645189755566061</v>
      </c>
      <c r="AE48" s="88">
        <f>cre_cur_idi_cen_tit_grau!N244</f>
        <v>0.042125997285397426</v>
      </c>
      <c r="AF48" s="88">
        <f>cre_cur_idi_cen_tit_grau!N250</f>
        <v>0.13691516061692705</v>
      </c>
      <c r="AG48" s="88">
        <f>cre_cur_idi_cen_tit_grau!N256</f>
        <v>0.0279600538152816</v>
      </c>
      <c r="AH48" s="88">
        <f>cre_cur_idi_cen_tit_grau!N258</f>
        <v>0</v>
      </c>
      <c r="AI48" s="88">
        <f>cre_cur_idi_cen_tit_grau!N260</f>
        <v>0.03940373683262952</v>
      </c>
      <c r="AJ48" s="88">
        <f>cre_cur_idi_cen_tit_grau!N267</f>
        <v>0.12113277750981878</v>
      </c>
      <c r="AK48" s="88">
        <f>cre_cur_idi_cen_tit_grau!N270</f>
        <v>0.07979775873081098</v>
      </c>
      <c r="AL48" s="88">
        <f>cre_cur_idi_cen_tit_grau!N273</f>
        <v>0.03712563391063056</v>
      </c>
      <c r="AM48" s="88">
        <f>cre_cur_idi_cen_tit_grau!N280</f>
        <v>0.15824646787491373</v>
      </c>
      <c r="AN48" s="88">
        <f>cre_cur_idi_cen_tit_grau!N282</f>
        <v>0.13802435723951287</v>
      </c>
      <c r="AO48" s="88">
        <f>cre_cur_idi_cen_tit_grau!N289</f>
        <v>0.0833952617721493</v>
      </c>
      <c r="AP48" s="89">
        <f>cre_cur_idi_cen_tit_grau!N291</f>
        <v>0.005067743810645243</v>
      </c>
    </row>
    <row r="49" spans="29:42" ht="12.75">
      <c r="AC49" s="71">
        <v>2016</v>
      </c>
      <c r="AD49" s="87">
        <f>cre_cur_idi_cen_tit_grau!N302</f>
        <v>0.09079162391213469</v>
      </c>
      <c r="AE49" s="88">
        <f>cre_cur_idi_cen_tit_grau!N305</f>
        <v>0.0042417815482502655</v>
      </c>
      <c r="AF49" s="88">
        <f>cre_cur_idi_cen_tit_grau!N311</f>
        <v>0.09834708850464773</v>
      </c>
      <c r="AG49" s="88">
        <f>cre_cur_idi_cen_tit_grau!N317</f>
        <v>0.06971470123731721</v>
      </c>
      <c r="AH49" s="88">
        <f>cre_cur_idi_cen_tit_grau!N319</f>
        <v>0.042</v>
      </c>
      <c r="AI49" s="88">
        <f>cre_cur_idi_cen_tit_grau!N321</f>
        <v>0.03134796238244514</v>
      </c>
      <c r="AJ49" s="88">
        <f>cre_cur_idi_cen_tit_grau!N328</f>
        <v>0.08028731970109483</v>
      </c>
      <c r="AK49" s="88">
        <f>cre_cur_idi_cen_tit_grau!N332</f>
        <v>0.07956374576908612</v>
      </c>
      <c r="AL49" s="88">
        <f>cre_cur_idi_cen_tit_grau!N335</f>
        <v>0.027707078191952065</v>
      </c>
      <c r="AM49" s="88">
        <f>cre_cur_idi_cen_tit_grau!N342</f>
        <v>0.1340483432047383</v>
      </c>
      <c r="AN49" s="88">
        <f>cre_cur_idi_cen_tit_grau!N344</f>
        <v>0.1237848347375243</v>
      </c>
      <c r="AO49" s="88">
        <f>cre_cur_idi_cen_tit_grau!N349</f>
        <v>0.05069538094962315</v>
      </c>
      <c r="AP49" s="89">
        <f>cre_cur_idi_cen_tit_grau!N351</f>
        <v>0.0205781887861368</v>
      </c>
    </row>
    <row r="50" spans="29:42" ht="12.75">
      <c r="AC50" s="71">
        <v>2017</v>
      </c>
      <c r="AD50" s="90">
        <f>cre_cur_idi_cen_tit_grau!N358</f>
        <v>0.11726294671832897</v>
      </c>
      <c r="AE50" s="90">
        <f>cre_cur_idi_cen_tit_grau!N361</f>
        <v>0.012844190732034922</v>
      </c>
      <c r="AF50" s="90">
        <f>cre_cur_idi_cen_tit_grau!N368</f>
        <v>0.11647804883719576</v>
      </c>
      <c r="AG50" s="90">
        <f>cre_cur_idi_cen_tit_grau!N374</f>
        <v>0.06992652705140381</v>
      </c>
      <c r="AH50" s="90">
        <f>cre_cur_idi_cen_tit_grau!N376</f>
        <v>0.035164835164835165</v>
      </c>
      <c r="AI50" s="90">
        <f>cre_cur_idi_cen_tit_grau!N378</f>
        <v>0.025735294117647058</v>
      </c>
      <c r="AJ50" s="90">
        <f>cre_cur_idi_cen_tit_grau!N386</f>
        <v>0.09451380858111683</v>
      </c>
      <c r="AK50" s="90">
        <f>cre_cur_idi_cen_tit_grau!N390</f>
        <v>0.06810543074473731</v>
      </c>
      <c r="AL50" s="90">
        <f>cre_cur_idi_cen_tit_grau!N393</f>
        <v>0.06892327530625403</v>
      </c>
      <c r="AM50" s="90">
        <f>cre_cur_idi_cen_tit_grau!N399</f>
        <v>0.16612903225806452</v>
      </c>
      <c r="AN50" s="90">
        <f>cre_cur_idi_cen_tit_grau!N401</f>
        <v>0.12866666666666668</v>
      </c>
      <c r="AO50" s="90">
        <f>cre_cur_idi_cen_tit_grau!N406</f>
        <v>0.06329401707847185</v>
      </c>
      <c r="AP50" s="90">
        <f>cre_cur_idi_cen_tit_grau!N408</f>
        <v>0.004889515749882464</v>
      </c>
    </row>
    <row r="51" spans="29:42" ht="12.75">
      <c r="AC51" s="71">
        <v>2018</v>
      </c>
      <c r="AD51" s="90">
        <f>CONSULTA_CreCurIdiCenTitGrau!N339</f>
        <v>0.1275661670774933</v>
      </c>
      <c r="AE51" s="90">
        <f>cre_cur_idi_cen_tit_grau!N417</f>
        <v>0.009691264017721168</v>
      </c>
      <c r="AF51" s="90">
        <f>cre_cur_idi_cen_tit_grau!N424</f>
        <v>0.11942729641446147</v>
      </c>
      <c r="AG51" s="90">
        <f>cre_cur_idi_cen_tit_grau!N430</f>
        <v>0.07002093105832663</v>
      </c>
      <c r="AH51" s="90">
        <f>cre_cur_idi_cen_tit_grau!N432</f>
        <v>0.009009009009009009</v>
      </c>
      <c r="AI51" s="90">
        <f>cre_cur_idi_cen_tit_grau!N434</f>
        <v>0.017777777777777778</v>
      </c>
      <c r="AJ51" s="90">
        <f>cre_cur_idi_cen_tit_grau!N442</f>
        <v>0.08618531286713017</v>
      </c>
      <c r="AK51" s="90">
        <f>cre_cur_idi_cen_tit_grau!N446</f>
        <v>0.05269655172413793</v>
      </c>
      <c r="AL51" s="90">
        <f>cre_cur_idi_cen_tit_grau!N449</f>
        <v>0.08856422522464283</v>
      </c>
      <c r="AM51" s="90">
        <f>cre_cur_idi_cen_tit_grau!N455</f>
        <v>0.17188377523573053</v>
      </c>
      <c r="AN51" s="90">
        <f>cre_cur_idi_cen_tit_grau!N458</f>
        <v>0.12193026151930263</v>
      </c>
      <c r="AO51" s="90">
        <f>cre_cur_idi_cen_tit_grau!N463</f>
        <v>0.08020931430082437</v>
      </c>
      <c r="AP51" s="90">
        <f>cre_cur_idi_cen_tit_grau!N466</f>
        <v>0.005648526746195675</v>
      </c>
    </row>
    <row r="52" spans="29:42" ht="12.75">
      <c r="AC52" s="71">
        <v>2019</v>
      </c>
      <c r="AD52" s="90">
        <f>cre_cur_idi_cen_tit_grau!N472</f>
        <v>0.1266453963770769</v>
      </c>
      <c r="AE52" s="90">
        <f>cre_cur_idi_cen_tit_grau!N475</f>
        <v>0.005470210147239823</v>
      </c>
      <c r="AF52" s="167">
        <f>cre_cur_idi_cen_tit_grau!N482</f>
        <v>0.11965614969610053</v>
      </c>
      <c r="AG52" s="90">
        <f>cre_cur_idi_cen_tit_grau!N488</f>
        <v>0.048945095355176264</v>
      </c>
      <c r="AH52" s="90">
        <f>cre_cur_idi_cen_tit_grau!N490</f>
        <v>0.03375527426160337</v>
      </c>
      <c r="AI52" s="90">
        <f>cre_cur_idi_cen_tit_grau!N492</f>
        <v>0.009696186166774402</v>
      </c>
      <c r="AJ52" s="90">
        <f>cre_cur_idi_cen_tit_grau!N500</f>
        <v>0.044248828592154024</v>
      </c>
      <c r="AK52" s="90">
        <f>cre_cur_idi_cen_tit_grau!N504</f>
        <v>0.062472582253240275</v>
      </c>
      <c r="AL52" s="90">
        <f>cre_cur_idi_cen_tit_grau!N507</f>
        <v>0.07789049249575987</v>
      </c>
      <c r="AM52" s="90">
        <f>cre_cur_idi_cen_tit_grau!N513</f>
        <v>0.16505259642678247</v>
      </c>
      <c r="AN52" s="90">
        <f>cre_cur_idi_cen_tit_grau!N516</f>
        <v>0.11190053285968028</v>
      </c>
      <c r="AO52" s="90">
        <f>cre_cur_idi_cen_tit_grau!N521</f>
        <v>0.05889687615125209</v>
      </c>
      <c r="AP52" s="90">
        <f>cre_cur_idi_cen_tit_grau!N524</f>
        <v>0.003487561032318066</v>
      </c>
    </row>
    <row r="53" spans="29:42" ht="12.75">
      <c r="AC53" s="71">
        <v>2020</v>
      </c>
      <c r="AD53" s="167">
        <f>cre_cur_idi_cen_tit_grau!N530</f>
        <v>0.14600317846896863</v>
      </c>
      <c r="AE53" s="167">
        <f>cre_cur_idi_cen_tit_grau!N533</f>
        <v>0.004425866732235063</v>
      </c>
      <c r="AF53" s="19">
        <f>cre_cur_idi_cen_tit_grau!N541</f>
        <v>0.11535239292072469</v>
      </c>
      <c r="AG53" s="167">
        <f>cre_cur_idi_cen_tit_grau!N547</f>
        <v>0.04653838562302318</v>
      </c>
      <c r="AH53" s="167">
        <f>cre_cur_idi_cen_tit_grau!N549</f>
        <v>0.05367017543859649</v>
      </c>
      <c r="AI53" s="167">
        <f>cre_cur_idi_cen_tit_grau!N551</f>
        <v>0.037479921470640734</v>
      </c>
      <c r="AJ53" s="167">
        <f>cre_cur_idi_cen_tit_grau!N559</f>
        <v>0.037022954231623606</v>
      </c>
      <c r="AK53" s="167">
        <f>cre_cur_idi_cen_tit_grau!N563</f>
        <v>0.06076323212211714</v>
      </c>
      <c r="AL53" s="167">
        <f>cre_cur_idi_cen_tit_grau!N566</f>
        <v>0.09161060546102097</v>
      </c>
      <c r="AM53" s="167">
        <f>cre_cur_idi_cen_tit_grau!N572</f>
        <v>0.1269877793117554</v>
      </c>
      <c r="AN53" s="167">
        <f>cre_cur_idi_cen_tit_grau!N575</f>
        <v>0.10491883729709324</v>
      </c>
      <c r="AO53" s="167">
        <f>cre_cur_idi_cen_tit_grau!N580</f>
        <v>0.05696714678750608</v>
      </c>
      <c r="AP53" s="167">
        <f>cre_cur_idi_cen_tit_grau!N583</f>
        <v>0</v>
      </c>
    </row>
    <row r="54" spans="29:42" ht="12.75">
      <c r="AC54" s="71">
        <v>2021</v>
      </c>
      <c r="AD54" s="167">
        <f>CONSULTA_CreCurIdiCenTitGrau!N482</f>
        <v>0.1520246361010692</v>
      </c>
      <c r="AE54" s="167">
        <f>CONSULTA_CreCurIdiCenTitGrau!N466</f>
        <v>0</v>
      </c>
      <c r="AF54" s="167">
        <f>CONSULTA_CreCurIdiCenTitGrau!N512</f>
        <v>0.11534908602580474</v>
      </c>
      <c r="AG54" s="167">
        <f>CONSULTA_CreCurIdiCenTitGrau!N493</f>
        <v>0.04537368501965607</v>
      </c>
      <c r="AH54" s="167">
        <f>CONSULTA_CreCurIdiCenTitGrau!N505</f>
        <v>0.02462121212121212</v>
      </c>
      <c r="AI54" s="167">
        <f>CONSULTA_CreCurIdiCenTitGrau!N514</f>
        <v>0.026452693765981836</v>
      </c>
      <c r="AJ54" s="167">
        <f>CONSULTA_CreCurIdiCenTitGrau!N473</f>
        <v>0.06167631136830316</v>
      </c>
      <c r="AK54" s="167">
        <f>CONSULTA_CreCurIdiCenTitGrau!N503</f>
        <v>0.06188196176226102</v>
      </c>
      <c r="AL54" s="167">
        <f>CONSULTA_CreCurIdiCenTitGrau!N499</f>
        <v>0.10552258650322666</v>
      </c>
      <c r="AM54" s="167">
        <f>CONSULTA_CreCurIdiCenTitGrau!N479</f>
        <v>0.142344882162376</v>
      </c>
      <c r="AN54" s="167">
        <f>CONSULTA_CreCurIdiCenTitGrau!N496</f>
        <v>0.09994597514856834</v>
      </c>
      <c r="AO54" s="167">
        <f>CONSULTA_CreCurIdiCenTitGrau!N463</f>
        <v>0.06704886704886705</v>
      </c>
      <c r="AP54" s="167">
        <f>CONSULTA_CreCurIdiCenTitGrau!N487</f>
        <v>0</v>
      </c>
    </row>
    <row r="55" spans="29:42" ht="12.75">
      <c r="AC55" s="169">
        <v>2022</v>
      </c>
      <c r="AD55" s="19">
        <f>CONSULTA_CreCurIdiCenTitGrau!N546</f>
        <v>0.15816658004158005</v>
      </c>
      <c r="AE55" s="19">
        <f>CONSULTA_CreCurIdiCenTitGrau!N529</f>
        <v>0</v>
      </c>
      <c r="AF55" s="19">
        <f>CONSULTA_CreCurIdiCenTitGrau!N578</f>
        <v>0.16118044480447338</v>
      </c>
      <c r="AG55" s="19">
        <f>CONSULTA_CreCurIdiCenTitGrau!N557</f>
        <v>0.04306211736635744</v>
      </c>
      <c r="AH55" s="19">
        <f>CONSULTA_CreCurIdiCenTitGrau!N571</f>
        <v>0</v>
      </c>
      <c r="AI55" s="19">
        <f>CONSULTA_CreCurIdiCenTitGrau!N580</f>
        <v>0.032209576980888985</v>
      </c>
      <c r="AJ55" s="19">
        <f>CONSULTA_CreCurIdiCenTitGrau!N537</f>
        <v>0.03599760379036796</v>
      </c>
      <c r="AK55" s="19">
        <f>CONSULTA_CreCurIdiCenTitGrau!N569</f>
        <v>0.05549351944167498</v>
      </c>
      <c r="AL55" s="19">
        <f>CONSULTA_CreCurIdiCenTitGrau!N564</f>
        <v>0.07762436414084693</v>
      </c>
      <c r="AM55" s="19">
        <f>CONSULTA_CreCurIdiCenTitGrau!N543</f>
        <v>0.1053820977713128</v>
      </c>
      <c r="AN55" s="19">
        <f>CONSULTA_CreCurIdiCenTitGrau!N561</f>
        <v>0.10321593738882959</v>
      </c>
      <c r="AO55" s="19">
        <f>CONSULTA_CreCurIdiCenTitGrau!N525</f>
        <v>0.0664607257179952</v>
      </c>
      <c r="AP55" s="19">
        <f>CONSULTA_CreCurIdiCenTitGrau!N551</f>
        <v>0</v>
      </c>
    </row>
    <row r="56" ht="12.75">
      <c r="AB56" t="s">
        <v>201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Casanova Masjoan</dc:creator>
  <cp:keywords/>
  <dc:description/>
  <cp:lastModifiedBy>Victoria Mascarell Vaya</cp:lastModifiedBy>
  <dcterms:created xsi:type="dcterms:W3CDTF">2016-02-11T15:44:06Z</dcterms:created>
  <dcterms:modified xsi:type="dcterms:W3CDTF">2022-11-15T10:14:03Z</dcterms:modified>
  <cp:category/>
  <cp:version/>
  <cp:contentType/>
  <cp:contentStatus/>
</cp:coreProperties>
</file>