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2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3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4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5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6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7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icmasva\Desktop\SPNL\Estadístiques\WEB\25-26\"/>
    </mc:Choice>
  </mc:AlternateContent>
  <xr:revisionPtr revIDLastSave="0" documentId="13_ncr:1_{49A2A2EE-701D-432D-B44D-71BF60C26B9A}" xr6:coauthVersionLast="47" xr6:coauthVersionMax="47" xr10:uidLastSave="{00000000-0000-0000-0000-000000000000}"/>
  <bookViews>
    <workbookView xWindow="19080" yWindow="-120" windowWidth="19440" windowHeight="15000" xr2:uid="{A26D52A7-117F-4417-810C-2F5703AF2BA9}"/>
  </bookViews>
  <sheets>
    <sheet name="General EPSG 2025" sheetId="1" r:id="rId1"/>
    <sheet name="Graus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92" i="2" l="1"/>
  <c r="N85" i="2" s="1"/>
  <c r="M93" i="2"/>
  <c r="N91" i="2" s="1"/>
  <c r="M74" i="2"/>
  <c r="N72" i="2" s="1"/>
  <c r="G64" i="2"/>
  <c r="H72" i="2" s="1"/>
  <c r="N65" i="2" s="1"/>
  <c r="M54" i="2"/>
  <c r="N53" i="2" s="1"/>
  <c r="G44" i="2"/>
  <c r="H53" i="2" s="1"/>
  <c r="N46" i="2" s="1"/>
  <c r="M34" i="2"/>
  <c r="N33" i="2" s="1"/>
  <c r="G3" i="2"/>
  <c r="H8" i="2" s="1"/>
  <c r="H91" i="2"/>
  <c r="N84" i="2" s="1"/>
  <c r="H89" i="2"/>
  <c r="N87" i="2" s="1"/>
  <c r="H88" i="2"/>
  <c r="H87" i="2"/>
  <c r="H86" i="2"/>
  <c r="N86" i="2" s="1"/>
  <c r="H85" i="2"/>
  <c r="H84" i="2"/>
  <c r="N73" i="2"/>
  <c r="H66" i="2"/>
  <c r="H52" i="2"/>
  <c r="N45" i="2" s="1"/>
  <c r="H50" i="2"/>
  <c r="N48" i="2" s="1"/>
  <c r="H49" i="2"/>
  <c r="H48" i="2"/>
  <c r="H46" i="2"/>
  <c r="H45" i="2"/>
  <c r="H33" i="2"/>
  <c r="N26" i="2" s="1"/>
  <c r="H32" i="2"/>
  <c r="N25" i="2" s="1"/>
  <c r="H31" i="2"/>
  <c r="H30" i="2"/>
  <c r="I28" i="2" s="1"/>
  <c r="O27" i="2" s="1"/>
  <c r="H29" i="2"/>
  <c r="H28" i="2"/>
  <c r="H27" i="2"/>
  <c r="N27" i="2" s="1"/>
  <c r="H26" i="2"/>
  <c r="H25" i="2"/>
  <c r="N24" i="2"/>
  <c r="N12" i="2"/>
  <c r="N11" i="2"/>
  <c r="N10" i="2"/>
  <c r="K33" i="1"/>
  <c r="K32" i="1"/>
  <c r="K31" i="1"/>
  <c r="E9" i="1"/>
  <c r="E8" i="1"/>
  <c r="E7" i="1"/>
  <c r="E6" i="1"/>
  <c r="E5" i="1"/>
  <c r="G7" i="1" s="1"/>
  <c r="H71" i="2" l="1"/>
  <c r="H67" i="2"/>
  <c r="N67" i="2" s="1"/>
  <c r="H73" i="2"/>
  <c r="N66" i="2" s="1"/>
  <c r="N52" i="2"/>
  <c r="H47" i="2"/>
  <c r="N47" i="2" s="1"/>
  <c r="H51" i="2"/>
  <c r="N44" i="2" s="1"/>
  <c r="H70" i="2"/>
  <c r="N68" i="2" s="1"/>
  <c r="N51" i="2"/>
  <c r="G8" i="1"/>
  <c r="G9" i="1" s="1"/>
  <c r="N90" i="2"/>
  <c r="N92" i="2"/>
  <c r="I87" i="2"/>
  <c r="O86" i="2" s="1"/>
  <c r="H90" i="2"/>
  <c r="N71" i="2"/>
  <c r="I71" i="2"/>
  <c r="O66" i="2" s="1"/>
  <c r="H65" i="2"/>
  <c r="H68" i="2"/>
  <c r="H69" i="2"/>
  <c r="I68" i="2"/>
  <c r="O67" i="2" s="1"/>
  <c r="N64" i="2"/>
  <c r="I48" i="2"/>
  <c r="O47" i="2" s="1"/>
  <c r="I51" i="2"/>
  <c r="O46" i="2" s="1"/>
  <c r="N32" i="2"/>
  <c r="N31" i="2"/>
  <c r="I31" i="2"/>
  <c r="O26" i="2" s="1"/>
  <c r="N28" i="2"/>
  <c r="H6" i="2"/>
  <c r="N6" i="2" s="1"/>
  <c r="H9" i="2"/>
  <c r="N7" i="2" s="1"/>
  <c r="H11" i="2"/>
  <c r="N4" i="2" s="1"/>
  <c r="H5" i="2"/>
  <c r="H7" i="2"/>
  <c r="H10" i="2"/>
  <c r="H12" i="2"/>
  <c r="N5" i="2" s="1"/>
  <c r="H4" i="2"/>
  <c r="I90" i="2" l="1"/>
  <c r="O85" i="2" s="1"/>
  <c r="N83" i="2"/>
  <c r="I10" i="2"/>
  <c r="O5" i="2" s="1"/>
  <c r="N3" i="2"/>
  <c r="I7" i="2"/>
  <c r="O6" i="2" s="1"/>
</calcChain>
</file>

<file path=xl/sharedStrings.xml><?xml version="1.0" encoding="utf-8"?>
<sst xmlns="http://schemas.openxmlformats.org/spreadsheetml/2006/main" count="199" uniqueCount="38">
  <si>
    <t>Anglès-Castellà</t>
  </si>
  <si>
    <t>Anglès-Valencià</t>
  </si>
  <si>
    <t>Castellà</t>
  </si>
  <si>
    <t>Castellà-Anglès</t>
  </si>
  <si>
    <t>Castellà-Valencià</t>
  </si>
  <si>
    <t>Valencià</t>
  </si>
  <si>
    <t>Valencià-Anglès</t>
  </si>
  <si>
    <t>Valencià-Castellà</t>
  </si>
  <si>
    <t>Anglès</t>
  </si>
  <si>
    <t>%</t>
  </si>
  <si>
    <t>Resum històric</t>
  </si>
  <si>
    <t>Valencià 1a opció</t>
  </si>
  <si>
    <t>Valencià 2a opció</t>
  </si>
  <si>
    <t>Demanda</t>
  </si>
  <si>
    <t>% sobre el total</t>
  </si>
  <si>
    <t>Demanda agrupada</t>
  </si>
  <si>
    <t>Anglès - Valencià</t>
  </si>
  <si>
    <t>Altres</t>
  </si>
  <si>
    <t>OFERTA</t>
  </si>
  <si>
    <t>TOTAL</t>
  </si>
  <si>
    <t>EPSG</t>
  </si>
  <si>
    <t>AGRUPAT</t>
  </si>
  <si>
    <t>DEMANDA</t>
  </si>
  <si>
    <t>Oferta</t>
  </si>
  <si>
    <t>Crèdits</t>
  </si>
  <si>
    <t>Ciències Ambientals</t>
  </si>
  <si>
    <t>CIÈNCIES AMBIENTALS</t>
  </si>
  <si>
    <t>GANDIA</t>
  </si>
  <si>
    <t>Turisme</t>
  </si>
  <si>
    <t>TURISME</t>
  </si>
  <si>
    <t>Com. Audiovisual</t>
  </si>
  <si>
    <t>COM AUDIOVISUAL</t>
  </si>
  <si>
    <t>E. Sistemes de telecomunicacions</t>
  </si>
  <si>
    <t>SIST TELECOMUNICACIONS</t>
  </si>
  <si>
    <t>Com. Audiovisuals</t>
  </si>
  <si>
    <t>Sist. Telecomunicacions</t>
  </si>
  <si>
    <t>Tecn Interactives</t>
  </si>
  <si>
    <t>TECN INTERACTIVES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</si>
</sst>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">
    <xf numFmtId="0" fontId="0" fillId="0" borderId="0" xfId="0"/>
    <xf numFmtId="0" fontId="16" fillId="0" borderId="0" xfId="0" applyFont="1"/>
    <xf numFmtId="164" fontId="0" fillId="0" borderId="0" xfId="0" applyNumberFormat="1"/>
    <xf numFmtId="165" fontId="0" fillId="0" borderId="0" xfId="0" applyNumberFormat="1"/>
    <xf numFmtId="165" fontId="0" fillId="0" borderId="0" xfId="0" applyNumberFormat="1" applyAlignment="1">
      <alignment vertical="center"/>
    </xf>
    <xf numFmtId="165" fontId="16" fillId="0" borderId="0" xfId="0" applyNumberFormat="1" applyFont="1" applyAlignment="1">
      <alignment vertical="center"/>
    </xf>
    <xf numFmtId="9" fontId="0" fillId="0" borderId="0" xfId="0" applyNumberFormat="1"/>
    <xf numFmtId="0" fontId="1" fillId="10" borderId="0" xfId="19"/>
    <xf numFmtId="10" fontId="0" fillId="0" borderId="0" xfId="0" applyNumberFormat="1"/>
    <xf numFmtId="0" fontId="1" fillId="14" borderId="0" xfId="23"/>
    <xf numFmtId="0" fontId="1" fillId="18" borderId="0" xfId="27"/>
    <xf numFmtId="0" fontId="1" fillId="26" borderId="0" xfId="35"/>
    <xf numFmtId="0" fontId="1" fillId="11" borderId="0" xfId="20"/>
    <xf numFmtId="0" fontId="0" fillId="0" borderId="10" xfId="0" applyBorder="1"/>
    <xf numFmtId="0" fontId="0" fillId="0" borderId="0" xfId="0" applyAlignment="1">
      <alignment horizontal="center" wrapText="1"/>
    </xf>
    <xf numFmtId="0" fontId="16" fillId="0" borderId="0" xfId="0" applyFont="1" applyAlignment="1">
      <alignment horizontal="center"/>
    </xf>
    <xf numFmtId="0" fontId="1" fillId="10" borderId="0" xfId="19" applyAlignment="1">
      <alignment horizontal="center" vertical="center" textRotation="255" wrapText="1"/>
    </xf>
    <xf numFmtId="0" fontId="1" fillId="14" borderId="0" xfId="23" applyAlignment="1">
      <alignment horizontal="center" vertical="center" textRotation="255" wrapText="1"/>
    </xf>
    <xf numFmtId="0" fontId="1" fillId="18" borderId="0" xfId="27" applyAlignment="1">
      <alignment horizontal="center" vertical="center" textRotation="255" wrapText="1"/>
    </xf>
    <xf numFmtId="0" fontId="1" fillId="26" borderId="0" xfId="35" applyAlignment="1">
      <alignment horizontal="center" vertical="center" textRotation="255" wrapText="1"/>
    </xf>
    <xf numFmtId="0" fontId="1" fillId="11" borderId="0" xfId="20" applyAlignment="1">
      <alignment horizontal="center" vertical="center" textRotation="255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Demanda</a:t>
            </a:r>
            <a:r>
              <a:rPr lang="ca-ES" baseline="0"/>
              <a:t> EPSG</a:t>
            </a:r>
            <a:endParaRPr lang="ca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404-4365-94EA-07172704B8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404-4365-94EA-07172704B8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404-4365-94EA-07172704B8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'General EPSG 2025'!$F$7:$F$9</c:f>
              <c:strCache>
                <c:ptCount val="3"/>
                <c:pt idx="0">
                  <c:v>Valencià 1a opció</c:v>
                </c:pt>
                <c:pt idx="1">
                  <c:v>Valencià 2a opció</c:v>
                </c:pt>
                <c:pt idx="2">
                  <c:v>Altres</c:v>
                </c:pt>
              </c:strCache>
            </c:strRef>
          </c:cat>
          <c:val>
            <c:numRef>
              <c:f>'General EPSG 2025'!$G$7:$G$9</c:f>
              <c:numCache>
                <c:formatCode>0.0%</c:formatCode>
                <c:ptCount val="3"/>
                <c:pt idx="0">
                  <c:v>0.1719546135731107</c:v>
                </c:pt>
                <c:pt idx="1">
                  <c:v>0.3210875615499893</c:v>
                </c:pt>
                <c:pt idx="2">
                  <c:v>0.5069578248769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97-4963-AF11-DE21525F747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050"/>
              <a:t>Grau en</a:t>
            </a:r>
            <a:r>
              <a:rPr lang="ca-ES" sz="1050" baseline="0"/>
              <a:t> C. AMBIENTALS (EPSG) </a:t>
            </a:r>
            <a:r>
              <a:rPr lang="ca-ES" sz="1050" b="0"/>
              <a:t>(demanda)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Graus!$E$3</c:f>
              <c:strCache>
                <c:ptCount val="1"/>
                <c:pt idx="0">
                  <c:v>DEMANDA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[1]Graus!$V$5:$V$6</c:f>
              <c:strCache>
                <c:ptCount val="2"/>
                <c:pt idx="0">
                  <c:v>Valencià 1a opció</c:v>
                </c:pt>
                <c:pt idx="1">
                  <c:v>Valencià 2a opció</c:v>
                </c:pt>
              </c:strCache>
            </c:strRef>
          </c:cat>
          <c:val>
            <c:numRef>
              <c:f>Graus!$O$5:$O$6</c:f>
              <c:numCache>
                <c:formatCode>0.0%</c:formatCode>
                <c:ptCount val="2"/>
                <c:pt idx="0">
                  <c:v>0.33011862281801518</c:v>
                </c:pt>
                <c:pt idx="1">
                  <c:v>0.28189796508824383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86-410C-8CBA-617E0C042C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90"/>
        <c:axId val="429910320"/>
        <c:axId val="429904912"/>
      </c:barChart>
      <c:catAx>
        <c:axId val="429910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29904912"/>
        <c:crosses val="autoZero"/>
        <c:auto val="1"/>
        <c:lblAlgn val="ctr"/>
        <c:lblOffset val="100"/>
        <c:noMultiLvlLbl val="0"/>
      </c:catAx>
      <c:valAx>
        <c:axId val="42990491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42991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050"/>
              <a:t>Grau en</a:t>
            </a:r>
            <a:r>
              <a:rPr lang="ca-ES" sz="1050" baseline="0"/>
              <a:t> TURISME (EPSG) </a:t>
            </a:r>
            <a:r>
              <a:rPr lang="ca-ES" sz="1050" b="0"/>
              <a:t>(demanda)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Graus!$E$3</c:f>
              <c:strCache>
                <c:ptCount val="1"/>
                <c:pt idx="0">
                  <c:v>DEMANDA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[1]Graus!$V$5:$V$6</c:f>
              <c:strCache>
                <c:ptCount val="2"/>
                <c:pt idx="0">
                  <c:v>Valencià 1a opció</c:v>
                </c:pt>
                <c:pt idx="1">
                  <c:v>Valencià 2a opció</c:v>
                </c:pt>
              </c:strCache>
            </c:strRef>
          </c:cat>
          <c:val>
            <c:numRef>
              <c:f>Graus!$O$26:$O$27</c:f>
              <c:numCache>
                <c:formatCode>0.0%</c:formatCode>
                <c:ptCount val="2"/>
                <c:pt idx="0">
                  <c:v>9.4405594405594401E-2</c:v>
                </c:pt>
                <c:pt idx="1">
                  <c:v>0.26523476523476525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5A-4DC2-848C-7CC3B58FE34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90"/>
        <c:axId val="429910320"/>
        <c:axId val="429904912"/>
      </c:barChart>
      <c:catAx>
        <c:axId val="429910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29904912"/>
        <c:crosses val="autoZero"/>
        <c:auto val="1"/>
        <c:lblAlgn val="ctr"/>
        <c:lblOffset val="100"/>
        <c:noMultiLvlLbl val="0"/>
      </c:catAx>
      <c:valAx>
        <c:axId val="42990491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42991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050"/>
              <a:t>Grau en</a:t>
            </a:r>
            <a:r>
              <a:rPr lang="ca-ES" sz="1050" baseline="0"/>
              <a:t> COMUNICACIÓ AUDIOVISUAL (EPSG) </a:t>
            </a:r>
            <a:r>
              <a:rPr lang="ca-ES" sz="1050" b="0"/>
              <a:t>(demanda)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Graus!$E$3</c:f>
              <c:strCache>
                <c:ptCount val="1"/>
                <c:pt idx="0">
                  <c:v>DEMANDA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[1]Graus!$V$5:$V$6</c:f>
              <c:strCache>
                <c:ptCount val="2"/>
                <c:pt idx="0">
                  <c:v>Valencià 1a opció</c:v>
                </c:pt>
                <c:pt idx="1">
                  <c:v>Valencià 2a opció</c:v>
                </c:pt>
              </c:strCache>
            </c:strRef>
          </c:cat>
          <c:val>
            <c:numRef>
              <c:f>Graus!$O$46:$O$47</c:f>
              <c:numCache>
                <c:formatCode>0.0%</c:formatCode>
                <c:ptCount val="2"/>
                <c:pt idx="0">
                  <c:v>0.11743809424302581</c:v>
                </c:pt>
                <c:pt idx="1">
                  <c:v>0.37927071361404241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49-41EF-8EB9-C30DF8D41AC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90"/>
        <c:axId val="429910320"/>
        <c:axId val="429904912"/>
      </c:barChart>
      <c:catAx>
        <c:axId val="429910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29904912"/>
        <c:crosses val="autoZero"/>
        <c:auto val="1"/>
        <c:lblAlgn val="ctr"/>
        <c:lblOffset val="100"/>
        <c:noMultiLvlLbl val="0"/>
      </c:catAx>
      <c:valAx>
        <c:axId val="42990491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42991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050"/>
              <a:t>Grau en</a:t>
            </a:r>
            <a:r>
              <a:rPr lang="ca-ES" sz="1050" baseline="0"/>
              <a:t> ENG. SISTEMES DE TELEC. (EPSG) </a:t>
            </a:r>
            <a:r>
              <a:rPr lang="ca-ES" sz="1050" b="0"/>
              <a:t>(demanda)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Graus!$E$3</c:f>
              <c:strCache>
                <c:ptCount val="1"/>
                <c:pt idx="0">
                  <c:v>DEMANDA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[1]Graus!$V$5:$V$6</c:f>
              <c:strCache>
                <c:ptCount val="2"/>
                <c:pt idx="0">
                  <c:v>Valencià 1a opció</c:v>
                </c:pt>
                <c:pt idx="1">
                  <c:v>Valencià 2a opció</c:v>
                </c:pt>
              </c:strCache>
            </c:strRef>
          </c:cat>
          <c:val>
            <c:numRef>
              <c:f>Graus!$O$66:$O$67</c:f>
              <c:numCache>
                <c:formatCode>0.0%</c:formatCode>
                <c:ptCount val="2"/>
                <c:pt idx="0">
                  <c:v>0.1609186330992029</c:v>
                </c:pt>
                <c:pt idx="1">
                  <c:v>0.28095651487648965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DD-44BD-9FB4-BF7E2A41E9F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90"/>
        <c:axId val="429910320"/>
        <c:axId val="429904912"/>
      </c:barChart>
      <c:catAx>
        <c:axId val="429910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29904912"/>
        <c:crosses val="autoZero"/>
        <c:auto val="1"/>
        <c:lblAlgn val="ctr"/>
        <c:lblOffset val="100"/>
        <c:noMultiLvlLbl val="0"/>
      </c:catAx>
      <c:valAx>
        <c:axId val="42990491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42991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050"/>
              <a:t>Grau EN TECN. INTERACTIVES</a:t>
            </a:r>
            <a:r>
              <a:rPr lang="ca-ES" sz="1050" baseline="0"/>
              <a:t> (EPSG) </a:t>
            </a:r>
            <a:r>
              <a:rPr lang="ca-ES" sz="1050" b="0"/>
              <a:t>(demanda)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Graus!$E$3</c:f>
              <c:strCache>
                <c:ptCount val="1"/>
                <c:pt idx="0">
                  <c:v>DEMANDA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[1]Graus!$V$5:$V$6</c:f>
              <c:strCache>
                <c:ptCount val="2"/>
                <c:pt idx="0">
                  <c:v>Valencià 1a opció</c:v>
                </c:pt>
                <c:pt idx="1">
                  <c:v>Valencià 2a opció</c:v>
                </c:pt>
              </c:strCache>
            </c:strRef>
          </c:cat>
          <c:val>
            <c:numRef>
              <c:f>Graus!$O$85:$O$86</c:f>
              <c:numCache>
                <c:formatCode>0.0%</c:formatCode>
                <c:ptCount val="2"/>
                <c:pt idx="0">
                  <c:v>0.10872633474473159</c:v>
                </c:pt>
                <c:pt idx="1">
                  <c:v>0.34311578332603299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33-48EA-9FB5-C676BC5870E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90"/>
        <c:axId val="429910320"/>
        <c:axId val="429904912"/>
      </c:barChart>
      <c:catAx>
        <c:axId val="429910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29904912"/>
        <c:crosses val="autoZero"/>
        <c:auto val="1"/>
        <c:lblAlgn val="ctr"/>
        <c:lblOffset val="100"/>
        <c:noMultiLvlLbl val="0"/>
      </c:catAx>
      <c:valAx>
        <c:axId val="42990491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42991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200"/>
              <a:t>% demanda de valencià al</a:t>
            </a:r>
          </a:p>
          <a:p>
            <a:pPr>
              <a:defRPr sz="1200"/>
            </a:pPr>
            <a:r>
              <a:rPr lang="ca-ES" sz="1200" baseline="0"/>
              <a:t>Grau de Ciències Ambientals (EPSG)</a:t>
            </a:r>
            <a:endParaRPr lang="ca-E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Graus!$R$3</c:f>
              <c:strCache>
                <c:ptCount val="1"/>
                <c:pt idx="0">
                  <c:v>Valencià 1a opció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Graus!$Q$4:$Q$13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Graus!$R$4:$R$13</c:f>
              <c:numCache>
                <c:formatCode>0.0</c:formatCode>
                <c:ptCount val="10"/>
                <c:pt idx="0">
                  <c:v>47.71</c:v>
                </c:pt>
                <c:pt idx="1">
                  <c:v>53.83</c:v>
                </c:pt>
                <c:pt idx="2">
                  <c:v>47.13</c:v>
                </c:pt>
                <c:pt idx="3">
                  <c:v>41.43</c:v>
                </c:pt>
                <c:pt idx="4">
                  <c:v>28.77</c:v>
                </c:pt>
                <c:pt idx="5">
                  <c:v>34.46</c:v>
                </c:pt>
                <c:pt idx="6">
                  <c:v>26.45</c:v>
                </c:pt>
                <c:pt idx="7">
                  <c:v>26.9</c:v>
                </c:pt>
                <c:pt idx="8">
                  <c:v>31.2</c:v>
                </c:pt>
                <c:pt idx="9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A5-4717-9B10-4D35B859CD41}"/>
            </c:ext>
          </c:extLst>
        </c:ser>
        <c:ser>
          <c:idx val="1"/>
          <c:order val="1"/>
          <c:tx>
            <c:strRef>
              <c:f>Graus!$S$3</c:f>
              <c:strCache>
                <c:ptCount val="1"/>
                <c:pt idx="0">
                  <c:v>Valencià 2a opció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0871302820782067E-2"/>
                  <c:y val="-8.879287845704909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A5-4717-9B10-4D35B859CD41}"/>
                </c:ext>
              </c:extLst>
            </c:dLbl>
            <c:dLbl>
              <c:idx val="1"/>
              <c:layout>
                <c:manualLayout>
                  <c:x val="8.153477115586558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A5-4717-9B10-4D35B859CD41}"/>
                </c:ext>
              </c:extLst>
            </c:dLbl>
            <c:dLbl>
              <c:idx val="2"/>
              <c:layout>
                <c:manualLayout>
                  <c:x val="1.087130282078207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A5-4717-9B10-4D35B859CD41}"/>
                </c:ext>
              </c:extLst>
            </c:dLbl>
            <c:dLbl>
              <c:idx val="5"/>
              <c:layout>
                <c:manualLayout>
                  <c:x val="-9.9652457996803931E-17"/>
                  <c:y val="-3.3903127058165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A5-4717-9B10-4D35B859CD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Graus!$Q$4:$Q$13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Graus!$S$4:$S$13</c:f>
              <c:numCache>
                <c:formatCode>0.0</c:formatCode>
                <c:ptCount val="10"/>
                <c:pt idx="0">
                  <c:v>23.7</c:v>
                </c:pt>
                <c:pt idx="1">
                  <c:v>32.29</c:v>
                </c:pt>
                <c:pt idx="2">
                  <c:v>34.450000000000003</c:v>
                </c:pt>
                <c:pt idx="3">
                  <c:v>35.24</c:v>
                </c:pt>
                <c:pt idx="4">
                  <c:v>44.41</c:v>
                </c:pt>
                <c:pt idx="5">
                  <c:v>34.61</c:v>
                </c:pt>
                <c:pt idx="6">
                  <c:v>33.75</c:v>
                </c:pt>
                <c:pt idx="7">
                  <c:v>32.799999999999997</c:v>
                </c:pt>
                <c:pt idx="8">
                  <c:v>33.5</c:v>
                </c:pt>
                <c:pt idx="9">
                  <c:v>28.2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A5-4717-9B10-4D35B859CD4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15130192"/>
        <c:axId val="615129712"/>
      </c:barChart>
      <c:catAx>
        <c:axId val="61513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5129712"/>
        <c:crosses val="autoZero"/>
        <c:auto val="1"/>
        <c:lblAlgn val="ctr"/>
        <c:lblOffset val="100"/>
        <c:noMultiLvlLbl val="0"/>
      </c:catAx>
      <c:valAx>
        <c:axId val="61512971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1513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200"/>
              <a:t>% demanda de valencià al</a:t>
            </a:r>
          </a:p>
          <a:p>
            <a:pPr algn="l">
              <a:defRPr sz="1200"/>
            </a:pPr>
            <a:r>
              <a:rPr lang="ca-ES" sz="1200" baseline="0"/>
              <a:t>Grau en Turisme (EPSG)</a:t>
            </a:r>
            <a:endParaRPr lang="ca-ES" sz="1200"/>
          </a:p>
        </c:rich>
      </c:tx>
      <c:layout>
        <c:manualLayout>
          <c:xMode val="edge"/>
          <c:yMode val="edge"/>
          <c:x val="3.7813301638206905E-2"/>
          <c:y val="2.90598231927135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2.9896082757150718E-2"/>
          <c:y val="0.20971505737408269"/>
          <c:w val="0.94020783448569856"/>
          <c:h val="0.674077684305826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Graus!$R$3</c:f>
              <c:strCache>
                <c:ptCount val="1"/>
                <c:pt idx="0">
                  <c:v>Valencià 1a opció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Graus!$Q$25:$Q$34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Graus!$R$25:$R$34</c:f>
              <c:numCache>
                <c:formatCode>0.0</c:formatCode>
                <c:ptCount val="10"/>
                <c:pt idx="0">
                  <c:v>20.23</c:v>
                </c:pt>
                <c:pt idx="1">
                  <c:v>18.88</c:v>
                </c:pt>
                <c:pt idx="2">
                  <c:v>17.190000000000001</c:v>
                </c:pt>
                <c:pt idx="3">
                  <c:v>14.89</c:v>
                </c:pt>
                <c:pt idx="4">
                  <c:v>17.600000000000001</c:v>
                </c:pt>
                <c:pt idx="5">
                  <c:v>8.85</c:v>
                </c:pt>
                <c:pt idx="6">
                  <c:v>6.91</c:v>
                </c:pt>
                <c:pt idx="7">
                  <c:v>4.3</c:v>
                </c:pt>
                <c:pt idx="8">
                  <c:v>6.2</c:v>
                </c:pt>
                <c:pt idx="9">
                  <c:v>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3E-4093-B0C6-1621697BB755}"/>
            </c:ext>
          </c:extLst>
        </c:ser>
        <c:ser>
          <c:idx val="1"/>
          <c:order val="1"/>
          <c:tx>
            <c:strRef>
              <c:f>Graus!$S$3</c:f>
              <c:strCache>
                <c:ptCount val="1"/>
                <c:pt idx="0">
                  <c:v>Valencià 2a opció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0871302820782067E-2"/>
                  <c:y val="-8.879287845704909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3E-4093-B0C6-1621697BB755}"/>
                </c:ext>
              </c:extLst>
            </c:dLbl>
            <c:dLbl>
              <c:idx val="1"/>
              <c:layout>
                <c:manualLayout>
                  <c:x val="8.153477115586558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3E-4093-B0C6-1621697BB755}"/>
                </c:ext>
              </c:extLst>
            </c:dLbl>
            <c:dLbl>
              <c:idx val="2"/>
              <c:layout>
                <c:manualLayout>
                  <c:x val="1.087130282078207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3E-4093-B0C6-1621697BB755}"/>
                </c:ext>
              </c:extLst>
            </c:dLbl>
            <c:dLbl>
              <c:idx val="5"/>
              <c:layout>
                <c:manualLayout>
                  <c:x val="-9.9652457996803931E-17"/>
                  <c:y val="-3.3903127058165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C3E-4093-B0C6-1621697BB7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Graus!$Q$25:$Q$34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Graus!$S$25:$S$34</c:f>
              <c:numCache>
                <c:formatCode>0.0</c:formatCode>
                <c:ptCount val="10"/>
                <c:pt idx="0">
                  <c:v>20.95</c:v>
                </c:pt>
                <c:pt idx="1">
                  <c:v>35.04</c:v>
                </c:pt>
                <c:pt idx="2">
                  <c:v>31.53</c:v>
                </c:pt>
                <c:pt idx="3">
                  <c:v>25.59</c:v>
                </c:pt>
                <c:pt idx="4">
                  <c:v>25.22</c:v>
                </c:pt>
                <c:pt idx="5">
                  <c:v>29.36</c:v>
                </c:pt>
                <c:pt idx="6">
                  <c:v>28.58</c:v>
                </c:pt>
                <c:pt idx="7">
                  <c:v>26.5</c:v>
                </c:pt>
                <c:pt idx="8">
                  <c:v>27.2</c:v>
                </c:pt>
                <c:pt idx="9">
                  <c:v>26.5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3E-4093-B0C6-1621697BB75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15130192"/>
        <c:axId val="615129712"/>
      </c:barChart>
      <c:catAx>
        <c:axId val="61513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5129712"/>
        <c:crosses val="autoZero"/>
        <c:auto val="1"/>
        <c:lblAlgn val="ctr"/>
        <c:lblOffset val="100"/>
        <c:noMultiLvlLbl val="0"/>
      </c:catAx>
      <c:valAx>
        <c:axId val="61512971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1513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857122832667753"/>
          <c:y val="3.1944067848966723E-2"/>
          <c:w val="0.25756556005506698"/>
          <c:h val="0.168910794351411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200"/>
              <a:t>Evolució</a:t>
            </a:r>
            <a:r>
              <a:rPr lang="ca-ES" sz="1200" baseline="0"/>
              <a:t> del % d'oferta en valencià al Grau en Ciències Ambientals</a:t>
            </a:r>
            <a:endParaRPr lang="ca-E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Graus!$U$3:$U$13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Graus!$V$3:$V$13</c:f>
              <c:numCache>
                <c:formatCode>General</c:formatCode>
                <c:ptCount val="11"/>
                <c:pt idx="0">
                  <c:v>19</c:v>
                </c:pt>
                <c:pt idx="1">
                  <c:v>14</c:v>
                </c:pt>
                <c:pt idx="2">
                  <c:v>19</c:v>
                </c:pt>
                <c:pt idx="3">
                  <c:v>20</c:v>
                </c:pt>
                <c:pt idx="4">
                  <c:v>19</c:v>
                </c:pt>
                <c:pt idx="5">
                  <c:v>15</c:v>
                </c:pt>
                <c:pt idx="6">
                  <c:v>14</c:v>
                </c:pt>
                <c:pt idx="7">
                  <c:v>10</c:v>
                </c:pt>
                <c:pt idx="8">
                  <c:v>6.5</c:v>
                </c:pt>
                <c:pt idx="9">
                  <c:v>6.3</c:v>
                </c:pt>
                <c:pt idx="10">
                  <c:v>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38-4B40-9723-937307BC787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76518128"/>
        <c:axId val="976518608"/>
      </c:lineChart>
      <c:catAx>
        <c:axId val="97651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76518608"/>
        <c:crosses val="autoZero"/>
        <c:auto val="1"/>
        <c:lblAlgn val="ctr"/>
        <c:lblOffset val="100"/>
        <c:noMultiLvlLbl val="0"/>
      </c:catAx>
      <c:valAx>
        <c:axId val="97651860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97651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100"/>
              <a:t>% demanda de valencià al</a:t>
            </a:r>
          </a:p>
          <a:p>
            <a:pPr algn="l">
              <a:defRPr sz="1100"/>
            </a:pPr>
            <a:r>
              <a:rPr lang="ca-ES" sz="1100" baseline="0"/>
              <a:t>Grau en Com. Audiovisual (EPSG)</a:t>
            </a:r>
            <a:endParaRPr lang="ca-ES" sz="1100"/>
          </a:p>
        </c:rich>
      </c:tx>
      <c:layout>
        <c:manualLayout>
          <c:xMode val="edge"/>
          <c:yMode val="edge"/>
          <c:x val="2.6046744156980366E-2"/>
          <c:y val="3.1620553359683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3.3257747543461828E-2"/>
          <c:y val="0.19952569169960477"/>
          <c:w val="0.93348450491307633"/>
          <c:h val="0.631866214351664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Graus!$R$3</c:f>
              <c:strCache>
                <c:ptCount val="1"/>
                <c:pt idx="0">
                  <c:v>Valencià 1a opció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Graus!$Q$45:$Q$54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Graus!$R$45:$R$54</c:f>
              <c:numCache>
                <c:formatCode>0.0</c:formatCode>
                <c:ptCount val="10"/>
                <c:pt idx="0">
                  <c:v>24.47</c:v>
                </c:pt>
                <c:pt idx="1">
                  <c:v>21.11</c:v>
                </c:pt>
                <c:pt idx="2">
                  <c:v>20.45</c:v>
                </c:pt>
                <c:pt idx="3">
                  <c:v>17.510000000000002</c:v>
                </c:pt>
                <c:pt idx="4">
                  <c:v>16.5</c:v>
                </c:pt>
                <c:pt idx="5">
                  <c:v>15.46</c:v>
                </c:pt>
                <c:pt idx="6">
                  <c:v>15.75</c:v>
                </c:pt>
                <c:pt idx="7">
                  <c:v>16.149999999999999</c:v>
                </c:pt>
                <c:pt idx="8">
                  <c:v>13.2</c:v>
                </c:pt>
                <c:pt idx="9">
                  <c:v>11.7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D6-435A-9892-E2C6B8A42DFA}"/>
            </c:ext>
          </c:extLst>
        </c:ser>
        <c:ser>
          <c:idx val="1"/>
          <c:order val="1"/>
          <c:tx>
            <c:strRef>
              <c:f>Graus!$S$3</c:f>
              <c:strCache>
                <c:ptCount val="1"/>
                <c:pt idx="0">
                  <c:v>Valencià 2a opció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0871302820782067E-2"/>
                  <c:y val="-8.879287845704909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D6-435A-9892-E2C6B8A42DFA}"/>
                </c:ext>
              </c:extLst>
            </c:dLbl>
            <c:dLbl>
              <c:idx val="1"/>
              <c:layout>
                <c:manualLayout>
                  <c:x val="8.153477115586558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D6-435A-9892-E2C6B8A42DFA}"/>
                </c:ext>
              </c:extLst>
            </c:dLbl>
            <c:dLbl>
              <c:idx val="2"/>
              <c:layout>
                <c:manualLayout>
                  <c:x val="1.087130282078207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D6-435A-9892-E2C6B8A42DFA}"/>
                </c:ext>
              </c:extLst>
            </c:dLbl>
            <c:dLbl>
              <c:idx val="5"/>
              <c:layout>
                <c:manualLayout>
                  <c:x val="-9.9652457996803931E-17"/>
                  <c:y val="-3.3903127058165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D6-435A-9892-E2C6B8A42D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Graus!$Q$45:$Q$54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Graus!$S$45:$S$54</c:f>
              <c:numCache>
                <c:formatCode>0.0</c:formatCode>
                <c:ptCount val="10"/>
                <c:pt idx="0">
                  <c:v>26.58</c:v>
                </c:pt>
                <c:pt idx="1">
                  <c:v>37.01</c:v>
                </c:pt>
                <c:pt idx="2">
                  <c:v>32.74</c:v>
                </c:pt>
                <c:pt idx="3">
                  <c:v>33.840000000000003</c:v>
                </c:pt>
                <c:pt idx="4">
                  <c:v>35.950000000000003</c:v>
                </c:pt>
                <c:pt idx="5">
                  <c:v>36.08</c:v>
                </c:pt>
                <c:pt idx="6">
                  <c:v>36.9</c:v>
                </c:pt>
                <c:pt idx="7">
                  <c:v>37.4</c:v>
                </c:pt>
                <c:pt idx="8">
                  <c:v>43.3</c:v>
                </c:pt>
                <c:pt idx="9">
                  <c:v>37.9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2D6-435A-9892-E2C6B8A42DF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15130192"/>
        <c:axId val="615129712"/>
      </c:barChart>
      <c:catAx>
        <c:axId val="61513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5129712"/>
        <c:crosses val="autoZero"/>
        <c:auto val="1"/>
        <c:lblAlgn val="ctr"/>
        <c:lblOffset val="100"/>
        <c:noMultiLvlLbl val="0"/>
      </c:catAx>
      <c:valAx>
        <c:axId val="61512971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1513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4825864221943699"/>
          <c:y val="3.096116937951926E-2"/>
          <c:w val="0.34397271769600229"/>
          <c:h val="0.152174535495316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Evolució del % d'oferta en valencià al Grau en Turisme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Graus!$U$25:$U$34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Graus!$V$25:$V$34</c:f>
              <c:numCache>
                <c:formatCode>General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14</c:v>
                </c:pt>
                <c:pt idx="3">
                  <c:v>20</c:v>
                </c:pt>
                <c:pt idx="4">
                  <c:v>18</c:v>
                </c:pt>
                <c:pt idx="5">
                  <c:v>19</c:v>
                </c:pt>
                <c:pt idx="6">
                  <c:v>11</c:v>
                </c:pt>
                <c:pt idx="7">
                  <c:v>6.5</c:v>
                </c:pt>
                <c:pt idx="8">
                  <c:v>6.3</c:v>
                </c:pt>
                <c:pt idx="9">
                  <c:v>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DC-4E0C-9507-7C928E89358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76518128"/>
        <c:axId val="976518608"/>
      </c:lineChart>
      <c:catAx>
        <c:axId val="97651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76518608"/>
        <c:crosses val="autoZero"/>
        <c:auto val="1"/>
        <c:lblAlgn val="ctr"/>
        <c:lblOffset val="100"/>
        <c:noMultiLvlLbl val="0"/>
      </c:catAx>
      <c:valAx>
        <c:axId val="97651860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97651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Resum històric de la </a:t>
            </a:r>
            <a:r>
              <a:rPr lang="ca-E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demanda</a:t>
            </a:r>
            <a:r>
              <a:rPr lang="ca-E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de la </a:t>
            </a:r>
            <a:r>
              <a:rPr lang="ca-E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docència en valencià </a:t>
            </a:r>
            <a:r>
              <a:rPr lang="ca-E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al </a:t>
            </a:r>
            <a:r>
              <a:rPr lang="ca-E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campus de Gandia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'General EPSG 2025'!$J$3</c:f>
              <c:strCache>
                <c:ptCount val="1"/>
                <c:pt idx="0">
                  <c:v>Valencià 1a opció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'General EPSG 2025'!$I$4:$I$13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'General EPSG 2025'!$J$4:$J$13</c:f>
              <c:numCache>
                <c:formatCode>0.0</c:formatCode>
                <c:ptCount val="10"/>
                <c:pt idx="0">
                  <c:v>28</c:v>
                </c:pt>
                <c:pt idx="1">
                  <c:v>26</c:v>
                </c:pt>
                <c:pt idx="2">
                  <c:v>24.41</c:v>
                </c:pt>
                <c:pt idx="3">
                  <c:v>22.54</c:v>
                </c:pt>
                <c:pt idx="4">
                  <c:v>21.16</c:v>
                </c:pt>
                <c:pt idx="5">
                  <c:v>18.7</c:v>
                </c:pt>
                <c:pt idx="6">
                  <c:v>17.170000000000002</c:v>
                </c:pt>
                <c:pt idx="7">
                  <c:v>16.3</c:v>
                </c:pt>
                <c:pt idx="8">
                  <c:v>16</c:v>
                </c:pt>
                <c:pt idx="9">
                  <c:v>17.2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A5-4232-B921-E318F9A0B691}"/>
            </c:ext>
          </c:extLst>
        </c:ser>
        <c:ser>
          <c:idx val="1"/>
          <c:order val="1"/>
          <c:tx>
            <c:strRef>
              <c:f>'General EPSG 2025'!$K$3</c:f>
              <c:strCache>
                <c:ptCount val="1"/>
                <c:pt idx="0">
                  <c:v>Valencià 2a opció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'General EPSG 2025'!$I$4:$I$13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'General EPSG 2025'!$K$4:$K$13</c:f>
              <c:numCache>
                <c:formatCode>0.0</c:formatCode>
                <c:ptCount val="10"/>
                <c:pt idx="0">
                  <c:v>23</c:v>
                </c:pt>
                <c:pt idx="1">
                  <c:v>35</c:v>
                </c:pt>
                <c:pt idx="2">
                  <c:v>31</c:v>
                </c:pt>
                <c:pt idx="3">
                  <c:v>32.26</c:v>
                </c:pt>
                <c:pt idx="4">
                  <c:v>33.06</c:v>
                </c:pt>
                <c:pt idx="5">
                  <c:v>33.61</c:v>
                </c:pt>
                <c:pt idx="6">
                  <c:v>32.31</c:v>
                </c:pt>
                <c:pt idx="7">
                  <c:v>35.799999999999997</c:v>
                </c:pt>
                <c:pt idx="8">
                  <c:v>33.299999999999997</c:v>
                </c:pt>
                <c:pt idx="9">
                  <c:v>32.1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A5-4232-B921-E318F9A0B691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80513344"/>
        <c:axId val="580524384"/>
      </c:lineChart>
      <c:catAx>
        <c:axId val="58051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580524384"/>
        <c:crosses val="autoZero"/>
        <c:auto val="1"/>
        <c:lblAlgn val="ctr"/>
        <c:lblOffset val="100"/>
        <c:noMultiLvlLbl val="0"/>
      </c:catAx>
      <c:valAx>
        <c:axId val="58052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580513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Evolució del % d'oferta en valencià al Grau en Com. Audiovisual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Graus!$U$45:$U$54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Graus!$V$45:$V$54</c:f>
              <c:numCache>
                <c:formatCode>General</c:formatCode>
                <c:ptCount val="10"/>
                <c:pt idx="0">
                  <c:v>15</c:v>
                </c:pt>
                <c:pt idx="1">
                  <c:v>16</c:v>
                </c:pt>
                <c:pt idx="2">
                  <c:v>16</c:v>
                </c:pt>
                <c:pt idx="3">
                  <c:v>15</c:v>
                </c:pt>
                <c:pt idx="4">
                  <c:v>10</c:v>
                </c:pt>
                <c:pt idx="5">
                  <c:v>10</c:v>
                </c:pt>
                <c:pt idx="6">
                  <c:v>8</c:v>
                </c:pt>
                <c:pt idx="7">
                  <c:v>10.3</c:v>
                </c:pt>
                <c:pt idx="8">
                  <c:v>8.9</c:v>
                </c:pt>
                <c:pt idx="9">
                  <c:v>17.600000000000001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20-4E6F-A31A-418436F1DEBC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76518128"/>
        <c:axId val="976518608"/>
      </c:lineChart>
      <c:catAx>
        <c:axId val="97651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76518608"/>
        <c:crosses val="autoZero"/>
        <c:auto val="1"/>
        <c:lblAlgn val="ctr"/>
        <c:lblOffset val="100"/>
        <c:noMultiLvlLbl val="0"/>
      </c:catAx>
      <c:valAx>
        <c:axId val="97651860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97651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100"/>
              <a:t>% demanda de valencià al</a:t>
            </a:r>
          </a:p>
          <a:p>
            <a:pPr algn="l">
              <a:defRPr sz="1100"/>
            </a:pPr>
            <a:r>
              <a:rPr lang="ca-ES" sz="1100" baseline="0"/>
              <a:t>Grau en Sist. Telecomunicacions (EPSG)</a:t>
            </a:r>
            <a:endParaRPr lang="ca-ES" sz="1100"/>
          </a:p>
        </c:rich>
      </c:tx>
      <c:layout>
        <c:manualLayout>
          <c:xMode val="edge"/>
          <c:yMode val="edge"/>
          <c:x val="2.6046744156980366E-2"/>
          <c:y val="3.1620553359683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3.3257747543461828E-2"/>
          <c:y val="0.19952569169960477"/>
          <c:w val="0.93348450491307633"/>
          <c:h val="0.631866214351664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Graus!$R$3</c:f>
              <c:strCache>
                <c:ptCount val="1"/>
                <c:pt idx="0">
                  <c:v>Valencià 1a opció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Graus!$Q$65:$Q$74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Graus!$R$65:$R$74</c:f>
              <c:numCache>
                <c:formatCode>0.0</c:formatCode>
                <c:ptCount val="10"/>
                <c:pt idx="0">
                  <c:v>26.38</c:v>
                </c:pt>
                <c:pt idx="1">
                  <c:v>19.989999999999998</c:v>
                </c:pt>
                <c:pt idx="2">
                  <c:v>22.35</c:v>
                </c:pt>
                <c:pt idx="3">
                  <c:v>20.99</c:v>
                </c:pt>
                <c:pt idx="4">
                  <c:v>25.52</c:v>
                </c:pt>
                <c:pt idx="5">
                  <c:v>20.07</c:v>
                </c:pt>
                <c:pt idx="6">
                  <c:v>22.27</c:v>
                </c:pt>
                <c:pt idx="7">
                  <c:v>16.149999999999999</c:v>
                </c:pt>
                <c:pt idx="8">
                  <c:v>14.3</c:v>
                </c:pt>
                <c:pt idx="9">
                  <c:v>16.100000000000001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95-4111-9FD7-0DA5E601271D}"/>
            </c:ext>
          </c:extLst>
        </c:ser>
        <c:ser>
          <c:idx val="1"/>
          <c:order val="1"/>
          <c:tx>
            <c:strRef>
              <c:f>Graus!$S$3</c:f>
              <c:strCache>
                <c:ptCount val="1"/>
                <c:pt idx="0">
                  <c:v>Valencià 2a opció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0871302820782067E-2"/>
                  <c:y val="-8.879287845704909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95-4111-9FD7-0DA5E601271D}"/>
                </c:ext>
              </c:extLst>
            </c:dLbl>
            <c:dLbl>
              <c:idx val="1"/>
              <c:layout>
                <c:manualLayout>
                  <c:x val="8.153477115586558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95-4111-9FD7-0DA5E601271D}"/>
                </c:ext>
              </c:extLst>
            </c:dLbl>
            <c:dLbl>
              <c:idx val="2"/>
              <c:layout>
                <c:manualLayout>
                  <c:x val="1.087130282078207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95-4111-9FD7-0DA5E601271D}"/>
                </c:ext>
              </c:extLst>
            </c:dLbl>
            <c:dLbl>
              <c:idx val="5"/>
              <c:layout>
                <c:manualLayout>
                  <c:x val="-9.9652457996803931E-17"/>
                  <c:y val="-3.3903127058165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95-4111-9FD7-0DA5E60127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Graus!$Q$65:$Q$74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Graus!$S$65:$S$74</c:f>
              <c:numCache>
                <c:formatCode>0.0</c:formatCode>
                <c:ptCount val="10"/>
                <c:pt idx="0">
                  <c:v>17.68</c:v>
                </c:pt>
                <c:pt idx="1">
                  <c:v>28.51</c:v>
                </c:pt>
                <c:pt idx="2">
                  <c:v>22.13</c:v>
                </c:pt>
                <c:pt idx="3">
                  <c:v>33.56</c:v>
                </c:pt>
                <c:pt idx="4">
                  <c:v>24.93</c:v>
                </c:pt>
                <c:pt idx="5">
                  <c:v>29.08</c:v>
                </c:pt>
                <c:pt idx="6">
                  <c:v>24.51</c:v>
                </c:pt>
                <c:pt idx="7">
                  <c:v>37.4</c:v>
                </c:pt>
                <c:pt idx="8">
                  <c:v>26.8</c:v>
                </c:pt>
                <c:pt idx="9">
                  <c:v>28.1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195-4111-9FD7-0DA5E60127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15130192"/>
        <c:axId val="615129712"/>
      </c:barChart>
      <c:catAx>
        <c:axId val="61513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5129712"/>
        <c:crosses val="autoZero"/>
        <c:auto val="1"/>
        <c:lblAlgn val="ctr"/>
        <c:lblOffset val="100"/>
        <c:noMultiLvlLbl val="0"/>
      </c:catAx>
      <c:valAx>
        <c:axId val="61512971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1513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4825864221943699"/>
          <c:y val="3.096116937951926E-2"/>
          <c:w val="0.34397271769600229"/>
          <c:h val="0.152174535495316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Evolució del % d'oferta en valencià al </a:t>
            </a:r>
            <a:r>
              <a:rPr lang="ca-ES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Sist. Telecomunicacions </a:t>
            </a:r>
            <a:endParaRPr lang="ca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Graus!$U$45:$U$54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Graus!$V$65:$V$74</c:f>
              <c:numCache>
                <c:formatCode>General</c:formatCode>
                <c:ptCount val="10"/>
                <c:pt idx="0">
                  <c:v>17</c:v>
                </c:pt>
                <c:pt idx="1">
                  <c:v>19</c:v>
                </c:pt>
                <c:pt idx="2">
                  <c:v>17</c:v>
                </c:pt>
                <c:pt idx="3">
                  <c:v>16</c:v>
                </c:pt>
                <c:pt idx="4">
                  <c:v>12</c:v>
                </c:pt>
                <c:pt idx="5">
                  <c:v>13</c:v>
                </c:pt>
                <c:pt idx="6">
                  <c:v>9</c:v>
                </c:pt>
                <c:pt idx="7">
                  <c:v>7.6</c:v>
                </c:pt>
                <c:pt idx="8">
                  <c:v>7</c:v>
                </c:pt>
                <c:pt idx="9">
                  <c:v>8.8000000000000007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A4-4E48-9A9A-4141E705822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76518128"/>
        <c:axId val="976518608"/>
      </c:lineChart>
      <c:catAx>
        <c:axId val="97651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76518608"/>
        <c:crosses val="autoZero"/>
        <c:auto val="1"/>
        <c:lblAlgn val="ctr"/>
        <c:lblOffset val="100"/>
        <c:noMultiLvlLbl val="0"/>
      </c:catAx>
      <c:valAx>
        <c:axId val="97651860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97651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 sz="1100"/>
              <a:t>% demanda de valencià al</a:t>
            </a:r>
          </a:p>
          <a:p>
            <a:pPr algn="l">
              <a:defRPr sz="1100"/>
            </a:pPr>
            <a:r>
              <a:rPr lang="ca-ES" sz="1100" baseline="0"/>
              <a:t>Grau en Tecnologies Interactives (EPSG)</a:t>
            </a:r>
            <a:endParaRPr lang="ca-ES" sz="1100"/>
          </a:p>
        </c:rich>
      </c:tx>
      <c:layout>
        <c:manualLayout>
          <c:xMode val="edge"/>
          <c:yMode val="edge"/>
          <c:x val="2.6046744156980366E-2"/>
          <c:y val="3.1620553359683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3.3257747543461828E-2"/>
          <c:y val="0.19952569169960477"/>
          <c:w val="0.93348450491307633"/>
          <c:h val="0.631866214351664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Graus!$R$3</c:f>
              <c:strCache>
                <c:ptCount val="1"/>
                <c:pt idx="0">
                  <c:v>Valencià 1a opció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Graus!$Q$85:$Q$93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Graus!$R$85:$R$93</c:f>
              <c:numCache>
                <c:formatCode>0.0</c:formatCode>
                <c:ptCount val="9"/>
                <c:pt idx="0">
                  <c:v>27.24</c:v>
                </c:pt>
                <c:pt idx="1">
                  <c:v>30.66</c:v>
                </c:pt>
                <c:pt idx="2">
                  <c:v>27.27</c:v>
                </c:pt>
                <c:pt idx="3">
                  <c:v>23.82</c:v>
                </c:pt>
                <c:pt idx="4">
                  <c:v>22.5</c:v>
                </c:pt>
                <c:pt idx="5">
                  <c:v>17.600000000000001</c:v>
                </c:pt>
                <c:pt idx="6">
                  <c:v>12.75</c:v>
                </c:pt>
                <c:pt idx="7">
                  <c:v>9.5</c:v>
                </c:pt>
                <c:pt idx="8">
                  <c:v>10.9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D-498D-BC21-85C91E96A291}"/>
            </c:ext>
          </c:extLst>
        </c:ser>
        <c:ser>
          <c:idx val="1"/>
          <c:order val="1"/>
          <c:tx>
            <c:strRef>
              <c:f>Graus!$S$3</c:f>
              <c:strCache>
                <c:ptCount val="1"/>
                <c:pt idx="0">
                  <c:v>Valencià 2a opció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0871302820782067E-2"/>
                  <c:y val="-8.879287845704909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A8D-498D-BC21-85C91E96A291}"/>
                </c:ext>
              </c:extLst>
            </c:dLbl>
            <c:dLbl>
              <c:idx val="1"/>
              <c:layout>
                <c:manualLayout>
                  <c:x val="8.153477115586558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A8D-498D-BC21-85C91E96A291}"/>
                </c:ext>
              </c:extLst>
            </c:dLbl>
            <c:dLbl>
              <c:idx val="2"/>
              <c:layout>
                <c:manualLayout>
                  <c:x val="1.087130282078207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A8D-498D-BC21-85C91E96A291}"/>
                </c:ext>
              </c:extLst>
            </c:dLbl>
            <c:dLbl>
              <c:idx val="5"/>
              <c:layout>
                <c:manualLayout>
                  <c:x val="-9.9652457996803931E-17"/>
                  <c:y val="-3.3903127058165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A8D-498D-BC21-85C91E96A2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Graus!$Q$85:$Q$93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Graus!$S$85:$S$93</c:f>
              <c:numCache>
                <c:formatCode>0.0</c:formatCode>
                <c:ptCount val="9"/>
                <c:pt idx="0">
                  <c:v>34.369999999999997</c:v>
                </c:pt>
                <c:pt idx="1">
                  <c:v>34.520000000000003</c:v>
                </c:pt>
                <c:pt idx="2">
                  <c:v>35.5</c:v>
                </c:pt>
                <c:pt idx="3">
                  <c:v>35.47</c:v>
                </c:pt>
                <c:pt idx="4">
                  <c:v>34.61</c:v>
                </c:pt>
                <c:pt idx="5">
                  <c:v>36.409999999999997</c:v>
                </c:pt>
                <c:pt idx="6">
                  <c:v>41.6</c:v>
                </c:pt>
                <c:pt idx="7">
                  <c:v>39</c:v>
                </c:pt>
                <c:pt idx="8">
                  <c:v>34.299999999999997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A8D-498D-BC21-85C91E96A29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15130192"/>
        <c:axId val="615129712"/>
      </c:barChart>
      <c:catAx>
        <c:axId val="61513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5129712"/>
        <c:crosses val="autoZero"/>
        <c:auto val="1"/>
        <c:lblAlgn val="ctr"/>
        <c:lblOffset val="100"/>
        <c:noMultiLvlLbl val="0"/>
      </c:catAx>
      <c:valAx>
        <c:axId val="61512971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1513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4825864221943699"/>
          <c:y val="3.096116937951926E-2"/>
          <c:w val="0.34397271769600229"/>
          <c:h val="0.152174535495316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Evolució del % d'oferta en valencià al </a:t>
            </a:r>
            <a:r>
              <a:rPr lang="ca-ES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Grau en Tecn. Interactives</a:t>
            </a:r>
            <a:endParaRPr lang="ca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Graus!$U$85:$U$93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Graus!$V$85:$V$93</c:f>
              <c:numCache>
                <c:formatCode>General</c:formatCode>
                <c:ptCount val="9"/>
                <c:pt idx="0">
                  <c:v>28</c:v>
                </c:pt>
                <c:pt idx="1">
                  <c:v>28</c:v>
                </c:pt>
                <c:pt idx="2">
                  <c:v>21</c:v>
                </c:pt>
                <c:pt idx="3">
                  <c:v>12</c:v>
                </c:pt>
                <c:pt idx="4">
                  <c:v>19</c:v>
                </c:pt>
                <c:pt idx="5">
                  <c:v>19</c:v>
                </c:pt>
                <c:pt idx="6">
                  <c:v>19.100000000000001</c:v>
                </c:pt>
                <c:pt idx="7">
                  <c:v>19.100000000000001</c:v>
                </c:pt>
                <c:pt idx="8">
                  <c:v>17.899999999999999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1E-444F-BEA4-4EC00DDE8473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976518128"/>
        <c:axId val="976518608"/>
      </c:lineChart>
      <c:catAx>
        <c:axId val="97651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76518608"/>
        <c:crosses val="autoZero"/>
        <c:auto val="1"/>
        <c:lblAlgn val="ctr"/>
        <c:lblOffset val="100"/>
        <c:noMultiLvlLbl val="0"/>
      </c:catAx>
      <c:valAx>
        <c:axId val="97651860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97651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Demanda EPSG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'General EPSG 2025'!$F$7:$F$8</c:f>
              <c:strCache>
                <c:ptCount val="2"/>
                <c:pt idx="0">
                  <c:v>Valencià 1a opció</c:v>
                </c:pt>
                <c:pt idx="1">
                  <c:v>Valencià 2a opció</c:v>
                </c:pt>
              </c:strCache>
            </c:strRef>
          </c:cat>
          <c:val>
            <c:numRef>
              <c:f>'General EPSG 2025'!$G$7:$G$8</c:f>
              <c:numCache>
                <c:formatCode>0.0%</c:formatCode>
                <c:ptCount val="2"/>
                <c:pt idx="0">
                  <c:v>0.1719546135731107</c:v>
                </c:pt>
                <c:pt idx="1">
                  <c:v>0.3210875615499893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69-404D-8A46-552BBD4D705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80517184"/>
        <c:axId val="580527264"/>
      </c:barChart>
      <c:catAx>
        <c:axId val="58051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580527264"/>
        <c:crosses val="autoZero"/>
        <c:auto val="1"/>
        <c:lblAlgn val="ctr"/>
        <c:lblOffset val="100"/>
        <c:noMultiLvlLbl val="0"/>
      </c:catAx>
      <c:valAx>
        <c:axId val="58052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58051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Oferta EPSG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4CC-422A-94ED-2BEAB1CFC60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4CC-422A-94ED-2BEAB1CFC60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4CC-422A-94ED-2BEAB1CFC6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'General EPSG 2025'!$I$31:$I$33</c:f>
              <c:strCache>
                <c:ptCount val="3"/>
                <c:pt idx="0">
                  <c:v>Castellà</c:v>
                </c:pt>
                <c:pt idx="1">
                  <c:v>Valencià</c:v>
                </c:pt>
                <c:pt idx="2">
                  <c:v>Anglès</c:v>
                </c:pt>
              </c:strCache>
            </c:strRef>
          </c:cat>
          <c:val>
            <c:numRef>
              <c:f>'General EPSG 2025'!$K$31:$K$33</c:f>
              <c:numCache>
                <c:formatCode>0.0%</c:formatCode>
                <c:ptCount val="3"/>
                <c:pt idx="0">
                  <c:v>0.87487816487975156</c:v>
                </c:pt>
                <c:pt idx="1">
                  <c:v>7.8427816941315148E-2</c:v>
                </c:pt>
                <c:pt idx="2">
                  <c:v>4.6694018178933296E-2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A7-4185-86CB-F93B93D7C2D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GRAU EN C. AMBIENTALS (EPSG)</a:t>
            </a:r>
          </a:p>
          <a:p>
            <a:pPr>
              <a:defRPr/>
            </a:pPr>
            <a:r>
              <a:rPr lang="en-US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(OFERTA)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5055681754891867"/>
          <c:y val="0.29290980944787864"/>
          <c:w val="0.48870123024441275"/>
          <c:h val="0.5302748614756488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CAA-40EF-AAF2-7E3FD7BEBE8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CAA-40EF-AAF2-7E3FD7BEBE8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CAA-40EF-AAF2-7E3FD7BEBE8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Graus!$L$10:$L$12</c:f>
              <c:strCache>
                <c:ptCount val="3"/>
                <c:pt idx="0">
                  <c:v>Anglès</c:v>
                </c:pt>
                <c:pt idx="1">
                  <c:v>Castellà</c:v>
                </c:pt>
                <c:pt idx="2">
                  <c:v>Valencià</c:v>
                </c:pt>
              </c:strCache>
            </c:strRef>
          </c:cat>
          <c:val>
            <c:numRef>
              <c:f>Graus!$N$10:$N$12</c:f>
              <c:numCache>
                <c:formatCode>0.0%</c:formatCode>
                <c:ptCount val="3"/>
                <c:pt idx="0">
                  <c:v>0.13664036076662908</c:v>
                </c:pt>
                <c:pt idx="1">
                  <c:v>0.79255918827508454</c:v>
                </c:pt>
                <c:pt idx="2">
                  <c:v>7.0800450958286354E-2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C2-4F9D-9C6A-4D070E56300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6387257662775057"/>
          <c:y val="0.38020778652668413"/>
          <c:w val="0.2661078883702257"/>
          <c:h val="0.27719962088072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GRAU EN TURISME (EPSG)</a:t>
            </a:r>
          </a:p>
          <a:p>
            <a:pPr>
              <a:defRPr/>
            </a:pPr>
            <a:r>
              <a:rPr lang="en-US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(OFERTA)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5055681754891867"/>
          <c:y val="0.29290980944787864"/>
          <c:w val="0.48870123024441275"/>
          <c:h val="0.5302748614756488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49A-45E4-9EFE-A4A8721EF31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49A-45E4-9EFE-A4A8721EF31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49A-45E4-9EFE-A4A8721EF31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Graus!$L$10:$L$12</c:f>
              <c:strCache>
                <c:ptCount val="3"/>
                <c:pt idx="0">
                  <c:v>Anglès</c:v>
                </c:pt>
                <c:pt idx="1">
                  <c:v>Castellà</c:v>
                </c:pt>
                <c:pt idx="2">
                  <c:v>Valencià</c:v>
                </c:pt>
              </c:strCache>
            </c:strRef>
          </c:cat>
          <c:val>
            <c:numRef>
              <c:f>Graus!$N$31:$N$33</c:f>
              <c:numCache>
                <c:formatCode>0.0%</c:formatCode>
                <c:ptCount val="3"/>
                <c:pt idx="0">
                  <c:v>8.5397096498719044E-2</c:v>
                </c:pt>
                <c:pt idx="1">
                  <c:v>0.87805294619982921</c:v>
                </c:pt>
                <c:pt idx="2">
                  <c:v>3.6549957301451746E-2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49A-45E4-9EFE-A4A8721EF31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6387257662775057"/>
          <c:y val="0.38020778652668413"/>
          <c:w val="0.2661078883702257"/>
          <c:h val="0.27719962088072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GRAU EN C. AUDIOVISUAL (EPSG)</a:t>
            </a:r>
          </a:p>
          <a:p>
            <a:pPr>
              <a:defRPr sz="1100"/>
            </a:pPr>
            <a:r>
              <a:rPr lang="en-US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(OFERTA)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1553577541937694"/>
          <c:y val="0.36085029097630195"/>
          <c:w val="0.48870123024441275"/>
          <c:h val="0.5302748614756488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ECE-4EEA-9A0E-430BA7B1736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ECE-4EEA-9A0E-430BA7B1736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ECE-4EEA-9A0E-430BA7B1736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Graus!$L$10:$L$12</c:f>
              <c:strCache>
                <c:ptCount val="3"/>
                <c:pt idx="0">
                  <c:v>Anglès</c:v>
                </c:pt>
                <c:pt idx="1">
                  <c:v>Castellà</c:v>
                </c:pt>
                <c:pt idx="2">
                  <c:v>Valencià</c:v>
                </c:pt>
              </c:strCache>
            </c:strRef>
          </c:cat>
          <c:val>
            <c:numRef>
              <c:f>Graus!$N$51:$N$53</c:f>
              <c:numCache>
                <c:formatCode>0.0%</c:formatCode>
                <c:ptCount val="3"/>
                <c:pt idx="0">
                  <c:v>0</c:v>
                </c:pt>
                <c:pt idx="1">
                  <c:v>0.82443349753694573</c:v>
                </c:pt>
                <c:pt idx="2">
                  <c:v>0.17556650246305416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CE-4EEA-9A0E-430BA7B1736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6387257662775057"/>
          <c:y val="0.38020778652668413"/>
          <c:w val="0.2661078883702257"/>
          <c:h val="0.27719962088072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GRAU EN SIST. TELECOM. (EPSG)</a:t>
            </a:r>
          </a:p>
          <a:p>
            <a:pPr>
              <a:defRPr sz="1100"/>
            </a:pPr>
            <a:r>
              <a:rPr lang="en-US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(OFERTA)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1553577541937694"/>
          <c:y val="0.37783542519452656"/>
          <c:w val="0.48870123024441275"/>
          <c:h val="0.5302748614756488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7A1-4EAF-B79C-D4CCCC6471A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7A1-4EAF-B79C-D4CCCC6471A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7A1-4EAF-B79C-D4CCCC6471A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Graus!$L$10:$L$12</c:f>
              <c:strCache>
                <c:ptCount val="3"/>
                <c:pt idx="0">
                  <c:v>Anglès</c:v>
                </c:pt>
                <c:pt idx="1">
                  <c:v>Castellà</c:v>
                </c:pt>
                <c:pt idx="2">
                  <c:v>Valencià</c:v>
                </c:pt>
              </c:strCache>
            </c:strRef>
          </c:cat>
          <c:val>
            <c:numRef>
              <c:f>Graus!$N$71:$N$73</c:f>
              <c:numCache>
                <c:formatCode>0.0%</c:formatCode>
                <c:ptCount val="3"/>
                <c:pt idx="0">
                  <c:v>1.3850415512465375E-2</c:v>
                </c:pt>
                <c:pt idx="1">
                  <c:v>0.89781471221914433</c:v>
                </c:pt>
                <c:pt idx="2">
                  <c:v>8.8334872268390277E-2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A1-4EAF-B79C-D4CCCC6471A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6387257662775057"/>
          <c:y val="0.38020778652668413"/>
          <c:w val="0.2661078883702257"/>
          <c:h val="0.27719962088072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GRAU EN TECN. INTERACTIVES  (EPSG)</a:t>
            </a:r>
          </a:p>
          <a:p>
            <a:pPr>
              <a:defRPr sz="1100"/>
            </a:pPr>
            <a:r>
              <a:rPr lang="en-US" sz="105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(OFERTA)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2882384267183994"/>
          <c:y val="0.37783542519452668"/>
          <c:w val="0.48870123024441275"/>
          <c:h val="0.5302748614756488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BEA-4484-A025-C14242556C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BEA-4484-A025-C14242556C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BEA-4484-A025-C14242556C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Graus!$L$10:$L$12</c:f>
              <c:strCache>
                <c:ptCount val="3"/>
                <c:pt idx="0">
                  <c:v>Anglès</c:v>
                </c:pt>
                <c:pt idx="1">
                  <c:v>Castellà</c:v>
                </c:pt>
                <c:pt idx="2">
                  <c:v>Valencià</c:v>
                </c:pt>
              </c:strCache>
            </c:strRef>
          </c:cat>
          <c:val>
            <c:numRef>
              <c:f>Graus!$N$71:$N$73</c:f>
              <c:numCache>
                <c:formatCode>0.0%</c:formatCode>
                <c:ptCount val="3"/>
                <c:pt idx="0">
                  <c:v>1.3850415512465375E-2</c:v>
                </c:pt>
                <c:pt idx="1">
                  <c:v>0.89781471221914433</c:v>
                </c:pt>
                <c:pt idx="2">
                  <c:v>8.8334872268390277E-2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EA-4484-A025-C14242556C7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6387257662775057"/>
          <c:y val="0.38020778652668413"/>
          <c:w val="0.2661078883702257"/>
          <c:h val="0.27719962088072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13" Type="http://schemas.openxmlformats.org/officeDocument/2006/relationships/chart" Target="../charts/chart17.xml"/><Relationship Id="rId18" Type="http://schemas.openxmlformats.org/officeDocument/2006/relationships/chart" Target="../charts/chart2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17" Type="http://schemas.openxmlformats.org/officeDocument/2006/relationships/chart" Target="../charts/chart21.xml"/><Relationship Id="rId2" Type="http://schemas.openxmlformats.org/officeDocument/2006/relationships/chart" Target="../charts/chart6.xml"/><Relationship Id="rId16" Type="http://schemas.openxmlformats.org/officeDocument/2006/relationships/chart" Target="../charts/chart20.xml"/><Relationship Id="rId20" Type="http://schemas.openxmlformats.org/officeDocument/2006/relationships/chart" Target="../charts/chart24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5" Type="http://schemas.openxmlformats.org/officeDocument/2006/relationships/chart" Target="../charts/chart19.xml"/><Relationship Id="rId10" Type="http://schemas.openxmlformats.org/officeDocument/2006/relationships/chart" Target="../charts/chart14.xml"/><Relationship Id="rId19" Type="http://schemas.openxmlformats.org/officeDocument/2006/relationships/chart" Target="../charts/chart23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Relationship Id="rId1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752475</xdr:colOff>
      <xdr:row>25</xdr:row>
      <xdr:rowOff>52387</xdr:rowOff>
    </xdr:from>
    <xdr:to>
      <xdr:col>4</xdr:col>
      <xdr:colOff>400050</xdr:colOff>
      <xdr:row>39</xdr:row>
      <xdr:rowOff>57150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47625</xdr:colOff>
      <xdr:row>12</xdr:row>
      <xdr:rowOff>138112</xdr:rowOff>
    </xdr:from>
    <xdr:to>
      <xdr:col>12</xdr:col>
      <xdr:colOff>47625</xdr:colOff>
      <xdr:row>27</xdr:row>
      <xdr:rowOff>23812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10</xdr:row>
      <xdr:rowOff>61912</xdr:rowOff>
    </xdr:from>
    <xdr:to>
      <xdr:col>4</xdr:col>
      <xdr:colOff>647700</xdr:colOff>
      <xdr:row>24</xdr:row>
      <xdr:rowOff>138112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39</xdr:row>
      <xdr:rowOff>71437</xdr:rowOff>
    </xdr:from>
    <xdr:to>
      <xdr:col>5</xdr:col>
      <xdr:colOff>152400</xdr:colOff>
      <xdr:row>53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8</xdr:row>
      <xdr:rowOff>138113</xdr:rowOff>
    </xdr:from>
    <xdr:to>
      <xdr:col>5</xdr:col>
      <xdr:colOff>0</xdr:colOff>
      <xdr:row>20</xdr:row>
      <xdr:rowOff>95251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4</xdr:col>
      <xdr:colOff>342900</xdr:colOff>
      <xdr:row>38</xdr:row>
      <xdr:rowOff>147638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4</xdr:col>
      <xdr:colOff>342900</xdr:colOff>
      <xdr:row>59</xdr:row>
      <xdr:rowOff>147638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68</xdr:row>
      <xdr:rowOff>0</xdr:rowOff>
    </xdr:from>
    <xdr:to>
      <xdr:col>4</xdr:col>
      <xdr:colOff>342900</xdr:colOff>
      <xdr:row>79</xdr:row>
      <xdr:rowOff>147638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87</xdr:row>
      <xdr:rowOff>0</xdr:rowOff>
    </xdr:from>
    <xdr:to>
      <xdr:col>4</xdr:col>
      <xdr:colOff>342900</xdr:colOff>
      <xdr:row>98</xdr:row>
      <xdr:rowOff>147638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201706</xdr:colOff>
      <xdr:row>1</xdr:row>
      <xdr:rowOff>156882</xdr:rowOff>
    </xdr:from>
    <xdr:to>
      <xdr:col>3</xdr:col>
      <xdr:colOff>343439</xdr:colOff>
      <xdr:row>13</xdr:row>
      <xdr:rowOff>156882</xdr:rowOff>
    </xdr:to>
    <xdr:graphicFrame macro="">
      <xdr:nvGraphicFramePr>
        <xdr:cNvPr id="3" name="Gràfic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112059</xdr:colOff>
      <xdr:row>21</xdr:row>
      <xdr:rowOff>179294</xdr:rowOff>
    </xdr:from>
    <xdr:to>
      <xdr:col>3</xdr:col>
      <xdr:colOff>253792</xdr:colOff>
      <xdr:row>33</xdr:row>
      <xdr:rowOff>179294</xdr:rowOff>
    </xdr:to>
    <xdr:graphicFrame macro="">
      <xdr:nvGraphicFramePr>
        <xdr:cNvPr id="8" name="Gràfic 4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44</xdr:row>
      <xdr:rowOff>0</xdr:rowOff>
    </xdr:from>
    <xdr:to>
      <xdr:col>3</xdr:col>
      <xdr:colOff>141733</xdr:colOff>
      <xdr:row>56</xdr:row>
      <xdr:rowOff>0</xdr:rowOff>
    </xdr:to>
    <xdr:graphicFrame macro="">
      <xdr:nvGraphicFramePr>
        <xdr:cNvPr id="14" name="Gràfic 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62</xdr:row>
      <xdr:rowOff>0</xdr:rowOff>
    </xdr:from>
    <xdr:to>
      <xdr:col>3</xdr:col>
      <xdr:colOff>141733</xdr:colOff>
      <xdr:row>74</xdr:row>
      <xdr:rowOff>0</xdr:rowOff>
    </xdr:to>
    <xdr:graphicFrame macro="">
      <xdr:nvGraphicFramePr>
        <xdr:cNvPr id="15" name="Gràfic 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81</xdr:row>
      <xdr:rowOff>0</xdr:rowOff>
    </xdr:from>
    <xdr:to>
      <xdr:col>3</xdr:col>
      <xdr:colOff>141733</xdr:colOff>
      <xdr:row>93</xdr:row>
      <xdr:rowOff>0</xdr:rowOff>
    </xdr:to>
    <xdr:graphicFrame macro="">
      <xdr:nvGraphicFramePr>
        <xdr:cNvPr id="16" name="Gràfic 4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23</xdr:col>
      <xdr:colOff>301541</xdr:colOff>
      <xdr:row>1</xdr:row>
      <xdr:rowOff>64176</xdr:rowOff>
    </xdr:from>
    <xdr:to>
      <xdr:col>29</xdr:col>
      <xdr:colOff>402394</xdr:colOff>
      <xdr:row>15</xdr:row>
      <xdr:rowOff>19353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0</xdr:colOff>
      <xdr:row>34</xdr:row>
      <xdr:rowOff>0</xdr:rowOff>
    </xdr:from>
    <xdr:to>
      <xdr:col>22</xdr:col>
      <xdr:colOff>100853</xdr:colOff>
      <xdr:row>47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27</xdr:col>
      <xdr:colOff>570482</xdr:colOff>
      <xdr:row>13</xdr:row>
      <xdr:rowOff>23532</xdr:rowOff>
    </xdr:from>
    <xdr:to>
      <xdr:col>32</xdr:col>
      <xdr:colOff>223099</xdr:colOff>
      <xdr:row>24</xdr:row>
      <xdr:rowOff>56029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381000</xdr:colOff>
      <xdr:row>53</xdr:row>
      <xdr:rowOff>145676</xdr:rowOff>
    </xdr:from>
    <xdr:to>
      <xdr:col>22</xdr:col>
      <xdr:colOff>145415</xdr:colOff>
      <xdr:row>66</xdr:row>
      <xdr:rowOff>79001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23</xdr:col>
      <xdr:colOff>346364</xdr:colOff>
      <xdr:row>23</xdr:row>
      <xdr:rowOff>86590</xdr:rowOff>
    </xdr:from>
    <xdr:to>
      <xdr:col>27</xdr:col>
      <xdr:colOff>3464</xdr:colOff>
      <xdr:row>31</xdr:row>
      <xdr:rowOff>134215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23</xdr:col>
      <xdr:colOff>346364</xdr:colOff>
      <xdr:row>43</xdr:row>
      <xdr:rowOff>86590</xdr:rowOff>
    </xdr:from>
    <xdr:to>
      <xdr:col>27</xdr:col>
      <xdr:colOff>3464</xdr:colOff>
      <xdr:row>51</xdr:row>
      <xdr:rowOff>134215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23</xdr:col>
      <xdr:colOff>121228</xdr:colOff>
      <xdr:row>71</xdr:row>
      <xdr:rowOff>7129</xdr:rowOff>
    </xdr:from>
    <xdr:to>
      <xdr:col>28</xdr:col>
      <xdr:colOff>647643</xdr:colOff>
      <xdr:row>83</xdr:row>
      <xdr:rowOff>130954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23</xdr:col>
      <xdr:colOff>207818</xdr:colOff>
      <xdr:row>62</xdr:row>
      <xdr:rowOff>173182</xdr:rowOff>
    </xdr:from>
    <xdr:to>
      <xdr:col>26</xdr:col>
      <xdr:colOff>401782</xdr:colOff>
      <xdr:row>70</xdr:row>
      <xdr:rowOff>151533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15</xdr:col>
      <xdr:colOff>744682</xdr:colOff>
      <xdr:row>95</xdr:row>
      <xdr:rowOff>7130</xdr:rowOff>
    </xdr:from>
    <xdr:to>
      <xdr:col>21</xdr:col>
      <xdr:colOff>509097</xdr:colOff>
      <xdr:row>107</xdr:row>
      <xdr:rowOff>130955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23</xdr:col>
      <xdr:colOff>173182</xdr:colOff>
      <xdr:row>84</xdr:row>
      <xdr:rowOff>138544</xdr:rowOff>
    </xdr:from>
    <xdr:to>
      <xdr:col>26</xdr:col>
      <xdr:colOff>592282</xdr:colOff>
      <xdr:row>92</xdr:row>
      <xdr:rowOff>186169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icmasva\Desktop\SPNL\Estad&#237;stiques\WEB\24-25\Excel%20gestionats\Demanda%20i%20oferta%20idioma%20EPSA%202024%20(totes%20titul).xlsx" TargetMode="External"/><Relationship Id="rId1" Type="http://schemas.openxmlformats.org/officeDocument/2006/relationships/externalLinkPath" Target="Demanda%20i%20oferta%20idioma%20EPSA%202024%20(totes%20titul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neral EPSA 2024"/>
      <sheetName val="Graus"/>
      <sheetName val="Màsters"/>
    </sheetNames>
    <sheetDataSet>
      <sheetData sheetId="0" refreshError="1"/>
      <sheetData sheetId="1">
        <row r="5">
          <cell r="V5" t="str">
            <v>Valencià 1a opció</v>
          </cell>
        </row>
        <row r="6">
          <cell r="V6" t="str">
            <v>Valencià 2a opció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72C7-E674-4255-8277-45583B4911CB}">
  <dimension ref="B2:K34"/>
  <sheetViews>
    <sheetView tabSelected="1" zoomScale="87" zoomScaleNormal="87" workbookViewId="0">
      <selection activeCell="L10" sqref="L10"/>
    </sheetView>
  </sheetViews>
  <sheetFormatPr baseColWidth="10" defaultRowHeight="15" x14ac:dyDescent="0.25"/>
  <sheetData>
    <row r="2" spans="2:11" x14ac:dyDescent="0.25">
      <c r="I2" t="s">
        <v>9</v>
      </c>
      <c r="J2" t="s">
        <v>10</v>
      </c>
    </row>
    <row r="3" spans="2:11" x14ac:dyDescent="0.25">
      <c r="I3" t="s">
        <v>27</v>
      </c>
      <c r="J3" t="s">
        <v>11</v>
      </c>
      <c r="K3" t="s">
        <v>12</v>
      </c>
    </row>
    <row r="4" spans="2:11" x14ac:dyDescent="0.25">
      <c r="B4" s="1" t="s">
        <v>20</v>
      </c>
      <c r="C4" t="s">
        <v>13</v>
      </c>
      <c r="D4">
        <v>70065</v>
      </c>
      <c r="E4" t="s">
        <v>14</v>
      </c>
      <c r="F4" t="s">
        <v>15</v>
      </c>
      <c r="I4">
        <v>2016</v>
      </c>
      <c r="J4" s="2">
        <v>28</v>
      </c>
      <c r="K4" s="2">
        <v>23</v>
      </c>
    </row>
    <row r="5" spans="2:11" x14ac:dyDescent="0.25">
      <c r="B5" s="14" t="s">
        <v>11</v>
      </c>
      <c r="C5" t="s">
        <v>5</v>
      </c>
      <c r="D5" s="13">
        <v>1012</v>
      </c>
      <c r="E5" s="3">
        <f>D5/$D$4</f>
        <v>1.4443730821380146E-2</v>
      </c>
      <c r="I5">
        <v>2017</v>
      </c>
      <c r="J5" s="2">
        <v>26</v>
      </c>
      <c r="K5" s="2">
        <v>35</v>
      </c>
    </row>
    <row r="6" spans="2:11" x14ac:dyDescent="0.25">
      <c r="B6" s="14"/>
      <c r="C6" t="s">
        <v>6</v>
      </c>
      <c r="D6">
        <v>502</v>
      </c>
      <c r="E6" s="3">
        <f>D6/$D$4</f>
        <v>7.1647755655462782E-3</v>
      </c>
      <c r="F6" s="4"/>
      <c r="G6" s="4"/>
      <c r="I6">
        <v>2018</v>
      </c>
      <c r="J6" s="2">
        <v>24.41</v>
      </c>
      <c r="K6" s="2">
        <v>31</v>
      </c>
    </row>
    <row r="7" spans="2:11" x14ac:dyDescent="0.25">
      <c r="B7" s="14"/>
      <c r="C7" t="s">
        <v>7</v>
      </c>
      <c r="D7">
        <v>10534</v>
      </c>
      <c r="E7" s="3">
        <f>D7/$D$4</f>
        <v>0.15034610718618427</v>
      </c>
      <c r="F7" s="5" t="s">
        <v>11</v>
      </c>
      <c r="G7" s="5">
        <f>E5+E6+E7</f>
        <v>0.1719546135731107</v>
      </c>
      <c r="I7">
        <v>2019</v>
      </c>
      <c r="J7" s="2">
        <v>22.54</v>
      </c>
      <c r="K7" s="2">
        <v>32.26</v>
      </c>
    </row>
    <row r="8" spans="2:11" x14ac:dyDescent="0.25">
      <c r="B8" s="14" t="s">
        <v>12</v>
      </c>
      <c r="C8" t="s">
        <v>16</v>
      </c>
      <c r="D8">
        <v>227</v>
      </c>
      <c r="E8" s="3">
        <f>D8/$D$4</f>
        <v>3.2398487119103688E-3</v>
      </c>
      <c r="F8" s="5" t="s">
        <v>12</v>
      </c>
      <c r="G8" s="5">
        <f>E8+E9</f>
        <v>0.3210875615499893</v>
      </c>
      <c r="I8">
        <v>2020</v>
      </c>
      <c r="J8" s="2">
        <v>21.16</v>
      </c>
      <c r="K8" s="2">
        <v>33.06</v>
      </c>
    </row>
    <row r="9" spans="2:11" x14ac:dyDescent="0.25">
      <c r="B9" s="14"/>
      <c r="C9" t="s">
        <v>4</v>
      </c>
      <c r="D9">
        <v>22270</v>
      </c>
      <c r="E9" s="3">
        <f>D9/$D$4</f>
        <v>0.31784771283807894</v>
      </c>
      <c r="F9" t="s">
        <v>17</v>
      </c>
      <c r="G9" s="3">
        <f>1-G7-G8</f>
        <v>0.5069578248769</v>
      </c>
      <c r="I9">
        <v>2021</v>
      </c>
      <c r="J9" s="2">
        <v>18.7</v>
      </c>
      <c r="K9" s="2">
        <v>33.61</v>
      </c>
    </row>
    <row r="10" spans="2:11" x14ac:dyDescent="0.25">
      <c r="I10">
        <v>2022</v>
      </c>
      <c r="J10" s="2">
        <v>17.170000000000002</v>
      </c>
      <c r="K10" s="2">
        <v>32.31</v>
      </c>
    </row>
    <row r="11" spans="2:11" x14ac:dyDescent="0.25">
      <c r="I11">
        <v>2023</v>
      </c>
      <c r="J11" s="2">
        <v>16.3</v>
      </c>
      <c r="K11" s="2">
        <v>35.799999999999997</v>
      </c>
    </row>
    <row r="12" spans="2:11" x14ac:dyDescent="0.25">
      <c r="I12">
        <v>2024</v>
      </c>
      <c r="J12" s="2">
        <v>16</v>
      </c>
      <c r="K12" s="2">
        <v>33.299999999999997</v>
      </c>
    </row>
    <row r="13" spans="2:11" x14ac:dyDescent="0.25">
      <c r="I13">
        <v>2025</v>
      </c>
      <c r="J13" s="2">
        <v>17.2</v>
      </c>
      <c r="K13" s="2">
        <v>32.1</v>
      </c>
    </row>
    <row r="30" spans="9:11" x14ac:dyDescent="0.25">
      <c r="I30" s="15" t="s">
        <v>18</v>
      </c>
      <c r="J30" s="15"/>
      <c r="K30" s="15"/>
    </row>
    <row r="31" spans="9:11" x14ac:dyDescent="0.25">
      <c r="I31" t="s">
        <v>2</v>
      </c>
      <c r="J31">
        <v>1929.85</v>
      </c>
      <c r="K31" s="3">
        <f>J31/$J$34</f>
        <v>0.87487816487975156</v>
      </c>
    </row>
    <row r="32" spans="9:11" x14ac:dyDescent="0.25">
      <c r="I32" t="s">
        <v>5</v>
      </c>
      <c r="J32">
        <v>173</v>
      </c>
      <c r="K32" s="3">
        <f>J32/$J$34</f>
        <v>7.8427816941315148E-2</v>
      </c>
    </row>
    <row r="33" spans="9:11" x14ac:dyDescent="0.25">
      <c r="I33" t="s">
        <v>8</v>
      </c>
      <c r="J33">
        <v>103</v>
      </c>
      <c r="K33" s="3">
        <f>J33/$J$34</f>
        <v>4.6694018178933296E-2</v>
      </c>
    </row>
    <row r="34" spans="9:11" x14ac:dyDescent="0.25">
      <c r="I34" t="s">
        <v>19</v>
      </c>
      <c r="J34">
        <v>2205.85</v>
      </c>
      <c r="K34" s="6">
        <v>1</v>
      </c>
    </row>
  </sheetData>
  <mergeCells count="3">
    <mergeCell ref="B5:B7"/>
    <mergeCell ref="B8:B9"/>
    <mergeCell ref="I30:K3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FA656-C973-4D5F-853E-31FE1320A6E1}">
  <dimension ref="E2:V93"/>
  <sheetViews>
    <sheetView zoomScale="55" zoomScaleNormal="55" workbookViewId="0">
      <selection activeCell="J15" sqref="J15"/>
    </sheetView>
  </sheetViews>
  <sheetFormatPr baseColWidth="10" defaultRowHeight="15" x14ac:dyDescent="0.25"/>
  <sheetData>
    <row r="2" spans="5:22" x14ac:dyDescent="0.25">
      <c r="E2" s="7" t="s">
        <v>25</v>
      </c>
      <c r="I2" t="s">
        <v>21</v>
      </c>
      <c r="K2" s="16" t="s">
        <v>26</v>
      </c>
      <c r="L2" t="s">
        <v>22</v>
      </c>
      <c r="N2" t="s">
        <v>9</v>
      </c>
      <c r="O2" t="s">
        <v>15</v>
      </c>
      <c r="R2" t="s">
        <v>13</v>
      </c>
      <c r="U2" t="s">
        <v>23</v>
      </c>
      <c r="V2" t="s">
        <v>25</v>
      </c>
    </row>
    <row r="3" spans="5:22" x14ac:dyDescent="0.25">
      <c r="E3" t="s">
        <v>22</v>
      </c>
      <c r="G3">
        <f>SUM(G4:G12)</f>
        <v>10369</v>
      </c>
      <c r="K3" s="16"/>
      <c r="L3" t="s">
        <v>11</v>
      </c>
      <c r="M3" t="s">
        <v>5</v>
      </c>
      <c r="N3" s="8">
        <f>H10</f>
        <v>1.7262995467258173E-2</v>
      </c>
      <c r="R3" t="s">
        <v>11</v>
      </c>
      <c r="S3" t="s">
        <v>12</v>
      </c>
      <c r="U3">
        <v>2015</v>
      </c>
      <c r="V3">
        <v>19</v>
      </c>
    </row>
    <row r="4" spans="5:22" x14ac:dyDescent="0.25">
      <c r="F4" t="s">
        <v>8</v>
      </c>
      <c r="G4">
        <v>0</v>
      </c>
      <c r="H4" s="8">
        <f>G4/$G$3</f>
        <v>0</v>
      </c>
      <c r="I4" s="8"/>
      <c r="K4" s="16"/>
      <c r="M4" t="s">
        <v>6</v>
      </c>
      <c r="N4" s="8">
        <f>H11</f>
        <v>6.2686855048702866E-3</v>
      </c>
      <c r="O4" s="3"/>
      <c r="Q4">
        <v>2016</v>
      </c>
      <c r="R4" s="2">
        <v>47.71</v>
      </c>
      <c r="S4" s="2">
        <v>23.7</v>
      </c>
      <c r="U4">
        <v>2016</v>
      </c>
      <c r="V4">
        <v>14</v>
      </c>
    </row>
    <row r="5" spans="5:22" x14ac:dyDescent="0.25">
      <c r="F5" t="s">
        <v>0</v>
      </c>
      <c r="G5">
        <v>237</v>
      </c>
      <c r="H5" s="8">
        <f t="shared" ref="H5:H12" si="0">G5/$G$3</f>
        <v>2.2856591763911659E-2</v>
      </c>
      <c r="I5" s="8"/>
      <c r="K5" s="16"/>
      <c r="M5" t="s">
        <v>7</v>
      </c>
      <c r="N5" s="8">
        <f>H12</f>
        <v>0.30658694184588675</v>
      </c>
      <c r="O5" s="3">
        <f>I10</f>
        <v>0.33011862281801518</v>
      </c>
      <c r="Q5">
        <v>2017</v>
      </c>
      <c r="R5" s="2">
        <v>53.83</v>
      </c>
      <c r="S5" s="2">
        <v>32.29</v>
      </c>
      <c r="U5">
        <v>2017</v>
      </c>
      <c r="V5">
        <v>19</v>
      </c>
    </row>
    <row r="6" spans="5:22" x14ac:dyDescent="0.25">
      <c r="F6" t="s">
        <v>1</v>
      </c>
      <c r="G6">
        <v>0</v>
      </c>
      <c r="H6" s="8">
        <f t="shared" si="0"/>
        <v>0</v>
      </c>
      <c r="I6" s="8"/>
      <c r="K6" s="16"/>
      <c r="L6" t="s">
        <v>12</v>
      </c>
      <c r="M6" t="s">
        <v>16</v>
      </c>
      <c r="N6" s="8">
        <f>H6</f>
        <v>0</v>
      </c>
      <c r="O6" s="3">
        <f>I7</f>
        <v>0.28189796508824383</v>
      </c>
      <c r="Q6">
        <v>2018</v>
      </c>
      <c r="R6" s="2">
        <v>47.13</v>
      </c>
      <c r="S6" s="2">
        <v>34.450000000000003</v>
      </c>
      <c r="U6">
        <v>2018</v>
      </c>
      <c r="V6">
        <v>20</v>
      </c>
    </row>
    <row r="7" spans="5:22" x14ac:dyDescent="0.25">
      <c r="F7" t="s">
        <v>2</v>
      </c>
      <c r="G7">
        <v>1522</v>
      </c>
      <c r="H7" s="8">
        <f t="shared" si="0"/>
        <v>0.14678368212942425</v>
      </c>
      <c r="I7" s="3">
        <f>SUM(H6,H9)</f>
        <v>0.28189796508824383</v>
      </c>
      <c r="K7" s="16"/>
      <c r="M7" t="s">
        <v>4</v>
      </c>
      <c r="N7" s="8">
        <f>H9</f>
        <v>0.28189796508824383</v>
      </c>
      <c r="O7" s="3"/>
      <c r="Q7">
        <v>2019</v>
      </c>
      <c r="R7" s="2">
        <v>41.43</v>
      </c>
      <c r="S7" s="2">
        <v>35.24</v>
      </c>
      <c r="U7">
        <v>2019</v>
      </c>
      <c r="V7">
        <v>19</v>
      </c>
    </row>
    <row r="8" spans="5:22" x14ac:dyDescent="0.25">
      <c r="F8" t="s">
        <v>3</v>
      </c>
      <c r="G8">
        <v>2264</v>
      </c>
      <c r="H8" s="8">
        <f t="shared" si="0"/>
        <v>0.21834313820040505</v>
      </c>
      <c r="I8" s="3"/>
      <c r="K8" s="16"/>
      <c r="Q8">
        <v>2020</v>
      </c>
      <c r="R8" s="2">
        <v>28.77</v>
      </c>
      <c r="S8" s="2">
        <v>44.41</v>
      </c>
      <c r="U8">
        <v>2020</v>
      </c>
      <c r="V8">
        <v>15</v>
      </c>
    </row>
    <row r="9" spans="5:22" x14ac:dyDescent="0.25">
      <c r="F9" t="s">
        <v>4</v>
      </c>
      <c r="G9">
        <v>2923</v>
      </c>
      <c r="H9" s="8">
        <f t="shared" si="0"/>
        <v>0.28189796508824383</v>
      </c>
      <c r="I9" s="3"/>
      <c r="K9" s="16"/>
      <c r="L9" t="s">
        <v>18</v>
      </c>
      <c r="M9" t="s">
        <v>24</v>
      </c>
      <c r="N9" t="s">
        <v>9</v>
      </c>
      <c r="Q9">
        <v>2021</v>
      </c>
      <c r="R9" s="2">
        <v>34.46</v>
      </c>
      <c r="S9" s="2">
        <v>34.61</v>
      </c>
      <c r="U9">
        <v>2021</v>
      </c>
      <c r="V9">
        <v>14</v>
      </c>
    </row>
    <row r="10" spans="5:22" x14ac:dyDescent="0.25">
      <c r="F10" t="s">
        <v>5</v>
      </c>
      <c r="G10">
        <v>179</v>
      </c>
      <c r="H10" s="8">
        <f t="shared" si="0"/>
        <v>1.7262995467258173E-2</v>
      </c>
      <c r="I10" s="3">
        <f>SUM(H10:H12)</f>
        <v>0.33011862281801518</v>
      </c>
      <c r="K10" s="16"/>
      <c r="L10" t="s">
        <v>8</v>
      </c>
      <c r="M10">
        <v>30.3</v>
      </c>
      <c r="N10" s="3">
        <f>M10/$M$13</f>
        <v>0.13664036076662908</v>
      </c>
      <c r="Q10">
        <v>2022</v>
      </c>
      <c r="R10" s="2">
        <v>26.45</v>
      </c>
      <c r="S10" s="2">
        <v>33.75</v>
      </c>
      <c r="U10">
        <v>2022</v>
      </c>
      <c r="V10">
        <v>10</v>
      </c>
    </row>
    <row r="11" spans="5:22" x14ac:dyDescent="0.25">
      <c r="F11" t="s">
        <v>6</v>
      </c>
      <c r="G11">
        <v>65</v>
      </c>
      <c r="H11" s="8">
        <f t="shared" si="0"/>
        <v>6.2686855048702866E-3</v>
      </c>
      <c r="I11" s="3"/>
      <c r="K11" s="16"/>
      <c r="L11" t="s">
        <v>2</v>
      </c>
      <c r="M11">
        <v>175.75</v>
      </c>
      <c r="N11" s="3">
        <f>M11/$M$13</f>
        <v>0.79255918827508454</v>
      </c>
      <c r="Q11">
        <v>2023</v>
      </c>
      <c r="R11" s="2">
        <v>26.9</v>
      </c>
      <c r="S11" s="2">
        <v>32.799999999999997</v>
      </c>
      <c r="U11">
        <v>2023</v>
      </c>
      <c r="V11">
        <v>6.5</v>
      </c>
    </row>
    <row r="12" spans="5:22" x14ac:dyDescent="0.25">
      <c r="F12" t="s">
        <v>7</v>
      </c>
      <c r="G12">
        <v>3179</v>
      </c>
      <c r="H12" s="8">
        <f t="shared" si="0"/>
        <v>0.30658694184588675</v>
      </c>
      <c r="I12" s="3"/>
      <c r="K12" s="16"/>
      <c r="L12" t="s">
        <v>5</v>
      </c>
      <c r="M12">
        <v>15.7</v>
      </c>
      <c r="N12" s="3">
        <f>M12/$M$13</f>
        <v>7.0800450958286354E-2</v>
      </c>
      <c r="Q12">
        <v>2024</v>
      </c>
      <c r="R12" s="2">
        <v>31.2</v>
      </c>
      <c r="S12" s="2">
        <v>33.5</v>
      </c>
      <c r="U12">
        <v>2024</v>
      </c>
      <c r="V12">
        <v>6.3</v>
      </c>
    </row>
    <row r="13" spans="5:22" x14ac:dyDescent="0.25">
      <c r="K13" s="16"/>
      <c r="L13" t="s">
        <v>19</v>
      </c>
      <c r="M13">
        <v>221.75</v>
      </c>
      <c r="Q13">
        <v>2025</v>
      </c>
      <c r="R13" s="2">
        <v>33</v>
      </c>
      <c r="S13" s="2">
        <v>28.2</v>
      </c>
      <c r="U13">
        <v>2025</v>
      </c>
      <c r="V13">
        <v>7.1</v>
      </c>
    </row>
    <row r="23" spans="5:22" x14ac:dyDescent="0.25">
      <c r="E23" s="9" t="s">
        <v>28</v>
      </c>
      <c r="I23" t="s">
        <v>21</v>
      </c>
      <c r="K23" s="17" t="s">
        <v>29</v>
      </c>
      <c r="L23" t="s">
        <v>22</v>
      </c>
      <c r="N23" t="s">
        <v>9</v>
      </c>
      <c r="O23" t="s">
        <v>15</v>
      </c>
      <c r="R23" t="s">
        <v>13</v>
      </c>
      <c r="U23" t="s">
        <v>23</v>
      </c>
      <c r="V23" t="s">
        <v>28</v>
      </c>
    </row>
    <row r="24" spans="5:22" x14ac:dyDescent="0.25">
      <c r="E24" t="s">
        <v>22</v>
      </c>
      <c r="G24">
        <v>8008</v>
      </c>
      <c r="K24" s="17"/>
      <c r="L24" t="s">
        <v>11</v>
      </c>
      <c r="M24" t="s">
        <v>5</v>
      </c>
      <c r="N24" s="8">
        <f>H31</f>
        <v>9.2407592407592401E-3</v>
      </c>
      <c r="R24" t="s">
        <v>11</v>
      </c>
      <c r="S24" t="s">
        <v>12</v>
      </c>
      <c r="U24">
        <v>2015</v>
      </c>
      <c r="V24">
        <v>9</v>
      </c>
    </row>
    <row r="25" spans="5:22" x14ac:dyDescent="0.25">
      <c r="F25" t="s">
        <v>8</v>
      </c>
      <c r="G25">
        <v>276</v>
      </c>
      <c r="H25" s="8">
        <f>G25/$G$24</f>
        <v>3.4465534465534464E-2</v>
      </c>
      <c r="I25" s="8"/>
      <c r="K25" s="17"/>
      <c r="M25" t="s">
        <v>6</v>
      </c>
      <c r="N25" s="8">
        <f>H32</f>
        <v>0</v>
      </c>
      <c r="O25" s="3"/>
      <c r="Q25">
        <v>2016</v>
      </c>
      <c r="R25" s="2">
        <v>20.23</v>
      </c>
      <c r="S25" s="2">
        <v>20.95</v>
      </c>
      <c r="U25">
        <v>2016</v>
      </c>
      <c r="V25">
        <v>4</v>
      </c>
    </row>
    <row r="26" spans="5:22" x14ac:dyDescent="0.25">
      <c r="F26" t="s">
        <v>0</v>
      </c>
      <c r="G26">
        <v>219</v>
      </c>
      <c r="H26" s="8">
        <f t="shared" ref="H26:H33" si="1">G26/$G$24</f>
        <v>2.7347652347652348E-2</v>
      </c>
      <c r="I26" s="8"/>
      <c r="K26" s="17"/>
      <c r="M26" t="s">
        <v>7</v>
      </c>
      <c r="N26" s="8">
        <f>H33</f>
        <v>8.5164835164835168E-2</v>
      </c>
      <c r="O26" s="3">
        <f>I31</f>
        <v>9.4405594405594401E-2</v>
      </c>
      <c r="Q26">
        <v>2017</v>
      </c>
      <c r="R26" s="2">
        <v>18.88</v>
      </c>
      <c r="S26" s="2">
        <v>35.04</v>
      </c>
      <c r="U26">
        <v>2017</v>
      </c>
      <c r="V26">
        <v>14</v>
      </c>
    </row>
    <row r="27" spans="5:22" x14ac:dyDescent="0.25">
      <c r="F27" t="s">
        <v>1</v>
      </c>
      <c r="G27">
        <v>0</v>
      </c>
      <c r="H27" s="8">
        <f t="shared" si="1"/>
        <v>0</v>
      </c>
      <c r="I27" s="8"/>
      <c r="K27" s="17"/>
      <c r="L27" t="s">
        <v>12</v>
      </c>
      <c r="M27" t="s">
        <v>16</v>
      </c>
      <c r="N27" s="8">
        <f>H27</f>
        <v>0</v>
      </c>
      <c r="O27" s="3">
        <f>I28</f>
        <v>0.26523476523476525</v>
      </c>
      <c r="Q27">
        <v>2018</v>
      </c>
      <c r="R27" s="2">
        <v>17.190000000000001</v>
      </c>
      <c r="S27" s="2">
        <v>31.53</v>
      </c>
      <c r="U27">
        <v>2018</v>
      </c>
      <c r="V27">
        <v>14</v>
      </c>
    </row>
    <row r="28" spans="5:22" x14ac:dyDescent="0.25">
      <c r="F28" t="s">
        <v>2</v>
      </c>
      <c r="G28">
        <v>2081</v>
      </c>
      <c r="H28" s="8">
        <f t="shared" si="1"/>
        <v>0.25986513486513485</v>
      </c>
      <c r="I28" s="3">
        <f>SUM(H27,H30)</f>
        <v>0.26523476523476525</v>
      </c>
      <c r="K28" s="17"/>
      <c r="M28" t="s">
        <v>4</v>
      </c>
      <c r="N28" s="8">
        <f>H30</f>
        <v>0.26523476523476525</v>
      </c>
      <c r="O28" s="3"/>
      <c r="Q28">
        <v>2019</v>
      </c>
      <c r="R28" s="2">
        <v>14.89</v>
      </c>
      <c r="S28" s="2">
        <v>25.59</v>
      </c>
      <c r="U28">
        <v>2019</v>
      </c>
      <c r="V28">
        <v>20</v>
      </c>
    </row>
    <row r="29" spans="5:22" x14ac:dyDescent="0.25">
      <c r="F29" t="s">
        <v>3</v>
      </c>
      <c r="G29">
        <v>2552</v>
      </c>
      <c r="H29" s="8">
        <f t="shared" si="1"/>
        <v>0.31868131868131866</v>
      </c>
      <c r="I29" s="3"/>
      <c r="K29" s="17"/>
      <c r="Q29">
        <v>2020</v>
      </c>
      <c r="R29" s="2">
        <v>17.600000000000001</v>
      </c>
      <c r="S29" s="2">
        <v>25.22</v>
      </c>
      <c r="U29">
        <v>2020</v>
      </c>
      <c r="V29">
        <v>18</v>
      </c>
    </row>
    <row r="30" spans="5:22" x14ac:dyDescent="0.25">
      <c r="F30" t="s">
        <v>4</v>
      </c>
      <c r="G30">
        <v>2124</v>
      </c>
      <c r="H30" s="8">
        <f t="shared" si="1"/>
        <v>0.26523476523476525</v>
      </c>
      <c r="I30" s="3"/>
      <c r="K30" s="17"/>
      <c r="L30" t="s">
        <v>18</v>
      </c>
      <c r="M30" t="s">
        <v>24</v>
      </c>
      <c r="N30" t="s">
        <v>9</v>
      </c>
      <c r="Q30">
        <v>2021</v>
      </c>
      <c r="R30" s="2">
        <v>8.85</v>
      </c>
      <c r="S30" s="2">
        <v>29.36</v>
      </c>
      <c r="U30">
        <v>2021</v>
      </c>
      <c r="V30">
        <v>19</v>
      </c>
    </row>
    <row r="31" spans="5:22" x14ac:dyDescent="0.25">
      <c r="F31" t="s">
        <v>5</v>
      </c>
      <c r="G31">
        <v>74</v>
      </c>
      <c r="H31" s="8">
        <f t="shared" si="1"/>
        <v>9.2407592407592401E-3</v>
      </c>
      <c r="I31" s="3">
        <f>SUM(H31:H33)</f>
        <v>9.4405594405594401E-2</v>
      </c>
      <c r="K31" s="17"/>
      <c r="L31" t="s">
        <v>8</v>
      </c>
      <c r="M31">
        <v>25</v>
      </c>
      <c r="N31" s="3">
        <f>M31/$M$34</f>
        <v>8.5397096498719044E-2</v>
      </c>
      <c r="Q31">
        <v>2022</v>
      </c>
      <c r="R31" s="2">
        <v>6.91</v>
      </c>
      <c r="S31" s="2">
        <v>28.58</v>
      </c>
      <c r="U31">
        <v>2022</v>
      </c>
      <c r="V31">
        <v>11</v>
      </c>
    </row>
    <row r="32" spans="5:22" x14ac:dyDescent="0.25">
      <c r="F32" t="s">
        <v>6</v>
      </c>
      <c r="G32">
        <v>0</v>
      </c>
      <c r="H32" s="8">
        <f t="shared" si="1"/>
        <v>0</v>
      </c>
      <c r="I32" s="3"/>
      <c r="K32" s="17"/>
      <c r="L32" t="s">
        <v>2</v>
      </c>
      <c r="M32">
        <v>257.05</v>
      </c>
      <c r="N32" s="3">
        <f>M32/$M$34</f>
        <v>0.87805294619982921</v>
      </c>
      <c r="Q32">
        <v>2023</v>
      </c>
      <c r="R32" s="2">
        <v>4.3</v>
      </c>
      <c r="S32" s="2">
        <v>26.5</v>
      </c>
      <c r="U32">
        <v>2023</v>
      </c>
      <c r="V32">
        <v>6.5</v>
      </c>
    </row>
    <row r="33" spans="5:22" x14ac:dyDescent="0.25">
      <c r="F33" t="s">
        <v>7</v>
      </c>
      <c r="G33">
        <v>682</v>
      </c>
      <c r="H33" s="8">
        <f t="shared" si="1"/>
        <v>8.5164835164835168E-2</v>
      </c>
      <c r="I33" s="3"/>
      <c r="K33" s="17"/>
      <c r="L33" t="s">
        <v>5</v>
      </c>
      <c r="M33">
        <v>10.7</v>
      </c>
      <c r="N33" s="3">
        <f>M33/$M$34</f>
        <v>3.6549957301451746E-2</v>
      </c>
      <c r="Q33">
        <v>2024</v>
      </c>
      <c r="R33" s="2">
        <v>6.2</v>
      </c>
      <c r="S33" s="2">
        <v>27.2</v>
      </c>
      <c r="U33">
        <v>2024</v>
      </c>
      <c r="V33">
        <v>6.3</v>
      </c>
    </row>
    <row r="34" spans="5:22" x14ac:dyDescent="0.25">
      <c r="K34" s="17"/>
      <c r="L34" t="s">
        <v>19</v>
      </c>
      <c r="M34">
        <f>SUM(M31:M33)</f>
        <v>292.75</v>
      </c>
      <c r="Q34">
        <v>2025</v>
      </c>
      <c r="R34" s="2">
        <v>9.4</v>
      </c>
      <c r="S34" s="2">
        <v>26.5</v>
      </c>
      <c r="U34">
        <v>2025</v>
      </c>
      <c r="V34">
        <v>3.7</v>
      </c>
    </row>
    <row r="43" spans="5:22" x14ac:dyDescent="0.25">
      <c r="E43" s="10" t="s">
        <v>30</v>
      </c>
      <c r="I43" t="s">
        <v>21</v>
      </c>
      <c r="K43" s="18" t="s">
        <v>31</v>
      </c>
      <c r="L43" t="s">
        <v>22</v>
      </c>
      <c r="N43" t="s">
        <v>9</v>
      </c>
      <c r="O43" t="s">
        <v>15</v>
      </c>
      <c r="R43" t="s">
        <v>13</v>
      </c>
      <c r="U43" t="s">
        <v>23</v>
      </c>
      <c r="V43" t="s">
        <v>34</v>
      </c>
    </row>
    <row r="44" spans="5:22" x14ac:dyDescent="0.25">
      <c r="E44" t="s">
        <v>22</v>
      </c>
      <c r="G44">
        <f>SUM(G45:G53)</f>
        <v>9571</v>
      </c>
      <c r="K44" s="18"/>
      <c r="L44" t="s">
        <v>11</v>
      </c>
      <c r="M44" t="s">
        <v>5</v>
      </c>
      <c r="N44" s="8">
        <f>H51</f>
        <v>1.2537874830216279E-2</v>
      </c>
      <c r="R44" t="s">
        <v>11</v>
      </c>
      <c r="S44" t="s">
        <v>12</v>
      </c>
      <c r="U44">
        <v>2015</v>
      </c>
      <c r="V44">
        <v>16</v>
      </c>
    </row>
    <row r="45" spans="5:22" x14ac:dyDescent="0.25">
      <c r="F45" t="s">
        <v>8</v>
      </c>
      <c r="G45">
        <v>0</v>
      </c>
      <c r="H45" s="8">
        <f>G45/$G$44</f>
        <v>0</v>
      </c>
      <c r="I45" s="8"/>
      <c r="K45" s="18"/>
      <c r="M45" t="s">
        <v>6</v>
      </c>
      <c r="N45" s="8">
        <f>H52</f>
        <v>7.4182426078779643E-3</v>
      </c>
      <c r="O45" s="3"/>
      <c r="Q45">
        <v>2016</v>
      </c>
      <c r="R45" s="2">
        <v>24.47</v>
      </c>
      <c r="S45" s="2">
        <v>26.58</v>
      </c>
      <c r="U45">
        <v>2016</v>
      </c>
      <c r="V45">
        <v>15</v>
      </c>
    </row>
    <row r="46" spans="5:22" x14ac:dyDescent="0.25">
      <c r="F46" t="s">
        <v>0</v>
      </c>
      <c r="G46">
        <v>308</v>
      </c>
      <c r="H46" s="8">
        <f t="shared" ref="H46:H53" si="2">G46/$G$44</f>
        <v>3.2180545397555112E-2</v>
      </c>
      <c r="I46" s="8"/>
      <c r="K46" s="18"/>
      <c r="M46" t="s">
        <v>7</v>
      </c>
      <c r="N46" s="8">
        <f>H53</f>
        <v>9.7481976804931564E-2</v>
      </c>
      <c r="O46" s="3">
        <f>I51</f>
        <v>0.11743809424302581</v>
      </c>
      <c r="Q46">
        <v>2017</v>
      </c>
      <c r="R46" s="2">
        <v>21.11</v>
      </c>
      <c r="S46" s="2">
        <v>37.01</v>
      </c>
      <c r="U46">
        <v>2017</v>
      </c>
      <c r="V46">
        <v>16</v>
      </c>
    </row>
    <row r="47" spans="5:22" x14ac:dyDescent="0.25">
      <c r="F47" t="s">
        <v>1</v>
      </c>
      <c r="G47">
        <v>116</v>
      </c>
      <c r="H47" s="8">
        <f t="shared" si="2"/>
        <v>1.2119945669209068E-2</v>
      </c>
      <c r="I47" s="8"/>
      <c r="K47" s="18"/>
      <c r="L47" t="s">
        <v>12</v>
      </c>
      <c r="M47" t="s">
        <v>16</v>
      </c>
      <c r="N47" s="8">
        <f>H47</f>
        <v>1.2119945669209068E-2</v>
      </c>
      <c r="O47" s="3">
        <f>I48</f>
        <v>0.37927071361404241</v>
      </c>
      <c r="Q47">
        <v>2018</v>
      </c>
      <c r="R47" s="2">
        <v>20.45</v>
      </c>
      <c r="S47" s="2">
        <v>32.74</v>
      </c>
      <c r="U47">
        <v>2018</v>
      </c>
      <c r="V47">
        <v>16</v>
      </c>
    </row>
    <row r="48" spans="5:22" x14ac:dyDescent="0.25">
      <c r="F48" t="s">
        <v>2</v>
      </c>
      <c r="G48">
        <v>1357</v>
      </c>
      <c r="H48" s="8">
        <f t="shared" si="2"/>
        <v>0.14178246787169574</v>
      </c>
      <c r="I48" s="3">
        <f>SUM(H47,H50)</f>
        <v>0.37927071361404241</v>
      </c>
      <c r="K48" s="18"/>
      <c r="M48" t="s">
        <v>4</v>
      </c>
      <c r="N48" s="8">
        <f>H50</f>
        <v>0.36715076794483337</v>
      </c>
      <c r="O48" s="3"/>
      <c r="Q48">
        <v>2019</v>
      </c>
      <c r="R48" s="2">
        <v>17.510000000000002</v>
      </c>
      <c r="S48" s="2">
        <v>33.840000000000003</v>
      </c>
      <c r="U48">
        <v>2019</v>
      </c>
      <c r="V48">
        <v>15</v>
      </c>
    </row>
    <row r="49" spans="5:22" x14ac:dyDescent="0.25">
      <c r="F49" t="s">
        <v>3</v>
      </c>
      <c r="G49">
        <v>3152</v>
      </c>
      <c r="H49" s="8">
        <f t="shared" si="2"/>
        <v>0.32932817887368093</v>
      </c>
      <c r="I49" s="3"/>
      <c r="K49" s="18"/>
      <c r="Q49">
        <v>2020</v>
      </c>
      <c r="R49" s="2">
        <v>16.5</v>
      </c>
      <c r="S49" s="2">
        <v>35.950000000000003</v>
      </c>
      <c r="U49">
        <v>2020</v>
      </c>
      <c r="V49">
        <v>10</v>
      </c>
    </row>
    <row r="50" spans="5:22" x14ac:dyDescent="0.25">
      <c r="F50" t="s">
        <v>4</v>
      </c>
      <c r="G50">
        <v>3514</v>
      </c>
      <c r="H50" s="8">
        <f t="shared" si="2"/>
        <v>0.36715076794483337</v>
      </c>
      <c r="I50" s="3"/>
      <c r="K50" s="18"/>
      <c r="L50" t="s">
        <v>18</v>
      </c>
      <c r="M50" t="s">
        <v>24</v>
      </c>
      <c r="N50" t="s">
        <v>9</v>
      </c>
      <c r="Q50">
        <v>2021</v>
      </c>
      <c r="R50" s="2">
        <v>15.46</v>
      </c>
      <c r="S50" s="2">
        <v>36.08</v>
      </c>
      <c r="U50">
        <v>2021</v>
      </c>
      <c r="V50">
        <v>10</v>
      </c>
    </row>
    <row r="51" spans="5:22" x14ac:dyDescent="0.25">
      <c r="F51" t="s">
        <v>5</v>
      </c>
      <c r="G51">
        <v>120</v>
      </c>
      <c r="H51" s="8">
        <f t="shared" si="2"/>
        <v>1.2537874830216279E-2</v>
      </c>
      <c r="I51" s="3">
        <f>SUM(H51:H53)</f>
        <v>0.11743809424302581</v>
      </c>
      <c r="K51" s="18"/>
      <c r="L51" t="s">
        <v>8</v>
      </c>
      <c r="M51">
        <v>0</v>
      </c>
      <c r="N51" s="3">
        <f>M51/$M$54</f>
        <v>0</v>
      </c>
      <c r="Q51">
        <v>2022</v>
      </c>
      <c r="R51" s="2">
        <v>15.75</v>
      </c>
      <c r="S51" s="2">
        <v>36.9</v>
      </c>
      <c r="U51">
        <v>2022</v>
      </c>
      <c r="V51">
        <v>8</v>
      </c>
    </row>
    <row r="52" spans="5:22" x14ac:dyDescent="0.25">
      <c r="F52" t="s">
        <v>6</v>
      </c>
      <c r="G52">
        <v>71</v>
      </c>
      <c r="H52" s="8">
        <f t="shared" si="2"/>
        <v>7.4182426078779643E-3</v>
      </c>
      <c r="I52" s="3"/>
      <c r="K52" s="18"/>
      <c r="L52" t="s">
        <v>2</v>
      </c>
      <c r="M52">
        <v>209.2</v>
      </c>
      <c r="N52" s="3">
        <f>M52/$M$54</f>
        <v>0.82443349753694573</v>
      </c>
      <c r="Q52">
        <v>2023</v>
      </c>
      <c r="R52" s="2">
        <v>16.149999999999999</v>
      </c>
      <c r="S52" s="2">
        <v>37.4</v>
      </c>
      <c r="U52">
        <v>2023</v>
      </c>
      <c r="V52">
        <v>10.3</v>
      </c>
    </row>
    <row r="53" spans="5:22" x14ac:dyDescent="0.25">
      <c r="F53" t="s">
        <v>7</v>
      </c>
      <c r="G53">
        <v>933</v>
      </c>
      <c r="H53" s="8">
        <f t="shared" si="2"/>
        <v>9.7481976804931564E-2</v>
      </c>
      <c r="I53" s="3"/>
      <c r="K53" s="18"/>
      <c r="L53" t="s">
        <v>5</v>
      </c>
      <c r="M53">
        <v>44.55</v>
      </c>
      <c r="N53" s="3">
        <f>M53/$M$54</f>
        <v>0.17556650246305416</v>
      </c>
      <c r="Q53">
        <v>2024</v>
      </c>
      <c r="R53" s="2">
        <v>13.2</v>
      </c>
      <c r="S53" s="2">
        <v>43.3</v>
      </c>
      <c r="U53">
        <v>2024</v>
      </c>
      <c r="V53">
        <v>8.9</v>
      </c>
    </row>
    <row r="54" spans="5:22" x14ac:dyDescent="0.25">
      <c r="K54" s="18"/>
      <c r="L54" t="s">
        <v>19</v>
      </c>
      <c r="M54">
        <f>SUM(M51:M53)</f>
        <v>253.75</v>
      </c>
      <c r="Q54">
        <v>2025</v>
      </c>
      <c r="R54" s="2">
        <v>11.7</v>
      </c>
      <c r="S54" s="2">
        <v>37.9</v>
      </c>
      <c r="U54">
        <v>2025</v>
      </c>
      <c r="V54">
        <v>17.600000000000001</v>
      </c>
    </row>
    <row r="63" spans="5:22" x14ac:dyDescent="0.25">
      <c r="E63" s="11" t="s">
        <v>32</v>
      </c>
      <c r="I63" t="s">
        <v>21</v>
      </c>
      <c r="K63" s="19" t="s">
        <v>33</v>
      </c>
      <c r="L63" t="s">
        <v>22</v>
      </c>
      <c r="N63" t="s">
        <v>9</v>
      </c>
      <c r="O63" t="s">
        <v>15</v>
      </c>
      <c r="R63" t="s">
        <v>13</v>
      </c>
      <c r="U63" t="s">
        <v>23</v>
      </c>
      <c r="V63" t="s">
        <v>35</v>
      </c>
    </row>
    <row r="64" spans="5:22" x14ac:dyDescent="0.25">
      <c r="E64" t="s">
        <v>22</v>
      </c>
      <c r="G64">
        <f>SUM(G65:G73)</f>
        <v>12671</v>
      </c>
      <c r="K64" s="19"/>
      <c r="L64" t="s">
        <v>11</v>
      </c>
      <c r="M64" t="s">
        <v>5</v>
      </c>
      <c r="N64" s="8">
        <f>H71</f>
        <v>1.9572251598137479E-2</v>
      </c>
      <c r="R64" t="s">
        <v>11</v>
      </c>
      <c r="S64" t="s">
        <v>12</v>
      </c>
      <c r="U64">
        <v>2015</v>
      </c>
      <c r="V64">
        <v>18</v>
      </c>
    </row>
    <row r="65" spans="6:22" x14ac:dyDescent="0.25">
      <c r="F65" t="s">
        <v>8</v>
      </c>
      <c r="G65">
        <v>0</v>
      </c>
      <c r="H65" s="8">
        <f>G65/$G$64</f>
        <v>0</v>
      </c>
      <c r="I65" s="8"/>
      <c r="K65" s="19"/>
      <c r="M65" t="s">
        <v>6</v>
      </c>
      <c r="N65" s="8">
        <f>H72</f>
        <v>1.4679188698603109E-2</v>
      </c>
      <c r="O65" s="3"/>
      <c r="Q65">
        <v>2016</v>
      </c>
      <c r="R65" s="2">
        <v>26.38</v>
      </c>
      <c r="S65" s="2">
        <v>17.68</v>
      </c>
      <c r="U65">
        <v>2016</v>
      </c>
      <c r="V65">
        <v>17</v>
      </c>
    </row>
    <row r="66" spans="6:22" x14ac:dyDescent="0.25">
      <c r="F66" t="s">
        <v>0</v>
      </c>
      <c r="G66">
        <v>455</v>
      </c>
      <c r="H66" s="8">
        <f t="shared" ref="H66:H73" si="3">G66/$G$64</f>
        <v>3.5908768053034487E-2</v>
      </c>
      <c r="I66" s="8"/>
      <c r="K66" s="19"/>
      <c r="M66" t="s">
        <v>7</v>
      </c>
      <c r="N66" s="8">
        <f>H73</f>
        <v>0.1266671928024623</v>
      </c>
      <c r="O66" s="3">
        <f>I71</f>
        <v>0.1609186330992029</v>
      </c>
      <c r="Q66">
        <v>2017</v>
      </c>
      <c r="R66" s="2">
        <v>19.989999999999998</v>
      </c>
      <c r="S66" s="2">
        <v>28.51</v>
      </c>
      <c r="U66">
        <v>2017</v>
      </c>
      <c r="V66">
        <v>19</v>
      </c>
    </row>
    <row r="67" spans="6:22" x14ac:dyDescent="0.25">
      <c r="F67" t="s">
        <v>1</v>
      </c>
      <c r="G67">
        <v>63</v>
      </c>
      <c r="H67" s="8">
        <f t="shared" si="3"/>
        <v>4.9719832688816983E-3</v>
      </c>
      <c r="I67" s="8"/>
      <c r="K67" s="19"/>
      <c r="L67" t="s">
        <v>12</v>
      </c>
      <c r="M67" t="s">
        <v>16</v>
      </c>
      <c r="N67" s="8">
        <f>H67</f>
        <v>4.9719832688816983E-3</v>
      </c>
      <c r="O67" s="3">
        <f>I68</f>
        <v>0.28095651487648965</v>
      </c>
      <c r="Q67">
        <v>2018</v>
      </c>
      <c r="R67" s="2">
        <v>22.35</v>
      </c>
      <c r="S67" s="2">
        <v>22.13</v>
      </c>
      <c r="U67">
        <v>2018</v>
      </c>
      <c r="V67">
        <v>17</v>
      </c>
    </row>
    <row r="68" spans="6:22" x14ac:dyDescent="0.25">
      <c r="F68" t="s">
        <v>2</v>
      </c>
      <c r="G68">
        <v>2477</v>
      </c>
      <c r="H68" s="8">
        <f t="shared" si="3"/>
        <v>0.19548575487333281</v>
      </c>
      <c r="I68" s="3">
        <f>SUM(H67,H70)</f>
        <v>0.28095651487648965</v>
      </c>
      <c r="K68" s="19"/>
      <c r="M68" t="s">
        <v>4</v>
      </c>
      <c r="N68" s="8">
        <f>H70</f>
        <v>0.27598453160760794</v>
      </c>
      <c r="O68" s="3"/>
      <c r="Q68">
        <v>2019</v>
      </c>
      <c r="R68" s="2">
        <v>20.99</v>
      </c>
      <c r="S68" s="2">
        <v>33.56</v>
      </c>
      <c r="U68">
        <v>2019</v>
      </c>
      <c r="V68">
        <v>16</v>
      </c>
    </row>
    <row r="69" spans="6:22" x14ac:dyDescent="0.25">
      <c r="F69" t="s">
        <v>3</v>
      </c>
      <c r="G69">
        <v>4140</v>
      </c>
      <c r="H69" s="8">
        <f t="shared" si="3"/>
        <v>0.3267303290979402</v>
      </c>
      <c r="I69" s="3"/>
      <c r="K69" s="19"/>
      <c r="Q69">
        <v>2020</v>
      </c>
      <c r="R69" s="2">
        <v>25.52</v>
      </c>
      <c r="S69" s="2">
        <v>24.93</v>
      </c>
      <c r="U69">
        <v>2020</v>
      </c>
      <c r="V69">
        <v>12</v>
      </c>
    </row>
    <row r="70" spans="6:22" x14ac:dyDescent="0.25">
      <c r="F70" t="s">
        <v>4</v>
      </c>
      <c r="G70">
        <v>3497</v>
      </c>
      <c r="H70" s="8">
        <f t="shared" si="3"/>
        <v>0.27598453160760794</v>
      </c>
      <c r="I70" s="3"/>
      <c r="K70" s="19"/>
      <c r="L70" t="s">
        <v>18</v>
      </c>
      <c r="M70" t="s">
        <v>24</v>
      </c>
      <c r="N70" t="s">
        <v>9</v>
      </c>
      <c r="Q70">
        <v>2021</v>
      </c>
      <c r="R70" s="2">
        <v>20.07</v>
      </c>
      <c r="S70" s="2">
        <v>29.08</v>
      </c>
      <c r="U70">
        <v>2021</v>
      </c>
      <c r="V70">
        <v>13</v>
      </c>
    </row>
    <row r="71" spans="6:22" x14ac:dyDescent="0.25">
      <c r="F71" t="s">
        <v>5</v>
      </c>
      <c r="G71">
        <v>248</v>
      </c>
      <c r="H71" s="8">
        <f t="shared" si="3"/>
        <v>1.9572251598137479E-2</v>
      </c>
      <c r="I71" s="3">
        <f>SUM(H71:H73)</f>
        <v>0.1609186330992029</v>
      </c>
      <c r="K71" s="19"/>
      <c r="L71" t="s">
        <v>8</v>
      </c>
      <c r="M71">
        <v>4.5</v>
      </c>
      <c r="N71" s="3">
        <f>M71/$M$74</f>
        <v>1.3850415512465375E-2</v>
      </c>
      <c r="Q71">
        <v>2022</v>
      </c>
      <c r="R71" s="2">
        <v>22.27</v>
      </c>
      <c r="S71" s="2">
        <v>24.51</v>
      </c>
      <c r="U71">
        <v>2022</v>
      </c>
      <c r="V71">
        <v>9</v>
      </c>
    </row>
    <row r="72" spans="6:22" x14ac:dyDescent="0.25">
      <c r="F72" t="s">
        <v>6</v>
      </c>
      <c r="G72">
        <v>186</v>
      </c>
      <c r="H72" s="8">
        <f t="shared" si="3"/>
        <v>1.4679188698603109E-2</v>
      </c>
      <c r="I72" s="3"/>
      <c r="K72" s="19"/>
      <c r="L72" t="s">
        <v>2</v>
      </c>
      <c r="M72">
        <v>291.7</v>
      </c>
      <c r="N72" s="3">
        <f>M72/$M$74</f>
        <v>0.89781471221914433</v>
      </c>
      <c r="Q72">
        <v>2023</v>
      </c>
      <c r="R72" s="2">
        <v>16.149999999999999</v>
      </c>
      <c r="S72" s="2">
        <v>37.4</v>
      </c>
      <c r="U72">
        <v>2023</v>
      </c>
      <c r="V72">
        <v>7.6</v>
      </c>
    </row>
    <row r="73" spans="6:22" x14ac:dyDescent="0.25">
      <c r="F73" t="s">
        <v>7</v>
      </c>
      <c r="G73">
        <v>1605</v>
      </c>
      <c r="H73" s="8">
        <f t="shared" si="3"/>
        <v>0.1266671928024623</v>
      </c>
      <c r="I73" s="3"/>
      <c r="K73" s="19"/>
      <c r="L73" t="s">
        <v>5</v>
      </c>
      <c r="M73">
        <v>28.7</v>
      </c>
      <c r="N73" s="3">
        <f>M73/$M$74</f>
        <v>8.8334872268390277E-2</v>
      </c>
      <c r="Q73">
        <v>2024</v>
      </c>
      <c r="R73" s="2">
        <v>14.3</v>
      </c>
      <c r="S73" s="2">
        <v>26.8</v>
      </c>
      <c r="U73">
        <v>2024</v>
      </c>
      <c r="V73">
        <v>7</v>
      </c>
    </row>
    <row r="74" spans="6:22" x14ac:dyDescent="0.25">
      <c r="K74" s="19"/>
      <c r="L74" t="s">
        <v>19</v>
      </c>
      <c r="M74">
        <f>SUM(M71:M73)</f>
        <v>324.89999999999998</v>
      </c>
      <c r="Q74">
        <v>2025</v>
      </c>
      <c r="R74" s="2">
        <v>16.100000000000001</v>
      </c>
      <c r="S74" s="2">
        <v>28.1</v>
      </c>
      <c r="U74">
        <v>2025</v>
      </c>
      <c r="V74">
        <v>8.8000000000000007</v>
      </c>
    </row>
    <row r="82" spans="5:22" x14ac:dyDescent="0.25">
      <c r="E82" s="12" t="s">
        <v>36</v>
      </c>
      <c r="I82" t="s">
        <v>21</v>
      </c>
      <c r="K82" s="20" t="s">
        <v>37</v>
      </c>
      <c r="L82" t="s">
        <v>22</v>
      </c>
      <c r="N82" t="s">
        <v>9</v>
      </c>
      <c r="O82" t="s">
        <v>15</v>
      </c>
      <c r="R82" t="s">
        <v>13</v>
      </c>
      <c r="U82" t="s">
        <v>23</v>
      </c>
      <c r="V82" t="s">
        <v>36</v>
      </c>
    </row>
    <row r="83" spans="5:22" x14ac:dyDescent="0.25">
      <c r="E83" t="s">
        <v>22</v>
      </c>
      <c r="G83">
        <v>10273.5</v>
      </c>
      <c r="K83" s="20"/>
      <c r="L83" t="s">
        <v>11</v>
      </c>
      <c r="M83" t="s">
        <v>5</v>
      </c>
      <c r="N83" s="8">
        <f>H90</f>
        <v>8.1763761133012113E-3</v>
      </c>
      <c r="R83" t="s">
        <v>11</v>
      </c>
      <c r="S83" t="s">
        <v>12</v>
      </c>
      <c r="U83">
        <v>2015</v>
      </c>
    </row>
    <row r="84" spans="5:22" x14ac:dyDescent="0.25">
      <c r="F84" t="s">
        <v>8</v>
      </c>
      <c r="G84">
        <v>60</v>
      </c>
      <c r="H84" s="8">
        <f t="shared" ref="H84:H92" si="4">G84/$G$83</f>
        <v>5.8402686523580088E-3</v>
      </c>
      <c r="I84" s="8"/>
      <c r="K84" s="20"/>
      <c r="M84" t="s">
        <v>6</v>
      </c>
      <c r="N84" s="8">
        <f>H91</f>
        <v>5.4509174088674742E-3</v>
      </c>
      <c r="O84" s="3"/>
      <c r="Q84">
        <v>2016</v>
      </c>
      <c r="R84" s="2"/>
      <c r="S84" s="2"/>
      <c r="U84">
        <v>2016</v>
      </c>
    </row>
    <row r="85" spans="5:22" x14ac:dyDescent="0.25">
      <c r="F85" t="s">
        <v>0</v>
      </c>
      <c r="G85">
        <v>744</v>
      </c>
      <c r="H85" s="8">
        <f t="shared" si="4"/>
        <v>7.2419331289239303E-2</v>
      </c>
      <c r="I85" s="8"/>
      <c r="K85" s="20"/>
      <c r="M85" t="s">
        <v>7</v>
      </c>
      <c r="N85" s="8">
        <f>H92</f>
        <v>9.5099041222562908E-2</v>
      </c>
      <c r="O85" s="3">
        <f>I90</f>
        <v>0.10872633474473159</v>
      </c>
      <c r="Q85">
        <v>2017</v>
      </c>
      <c r="R85" s="2">
        <v>27.24</v>
      </c>
      <c r="S85" s="2">
        <v>34.369999999999997</v>
      </c>
      <c r="U85">
        <v>2017</v>
      </c>
      <c r="V85">
        <v>28</v>
      </c>
    </row>
    <row r="86" spans="5:22" x14ac:dyDescent="0.25">
      <c r="F86" t="s">
        <v>1</v>
      </c>
      <c r="G86">
        <v>0</v>
      </c>
      <c r="H86" s="8">
        <f t="shared" si="4"/>
        <v>0</v>
      </c>
      <c r="I86" s="8"/>
      <c r="K86" s="20"/>
      <c r="L86" t="s">
        <v>12</v>
      </c>
      <c r="M86" t="s">
        <v>16</v>
      </c>
      <c r="N86" s="8">
        <f>H86</f>
        <v>0</v>
      </c>
      <c r="O86" s="3">
        <f>I87</f>
        <v>0.34311578332603299</v>
      </c>
      <c r="Q86">
        <v>2018</v>
      </c>
      <c r="R86" s="2">
        <v>30.66</v>
      </c>
      <c r="S86" s="2">
        <v>34.520000000000003</v>
      </c>
      <c r="U86">
        <v>2018</v>
      </c>
      <c r="V86">
        <v>28</v>
      </c>
    </row>
    <row r="87" spans="5:22" x14ac:dyDescent="0.25">
      <c r="F87" t="s">
        <v>2</v>
      </c>
      <c r="G87">
        <v>1445</v>
      </c>
      <c r="H87" s="8">
        <f t="shared" si="4"/>
        <v>0.14065313671095536</v>
      </c>
      <c r="I87" s="3">
        <f>SUM(H86,H89)</f>
        <v>0.34311578332603299</v>
      </c>
      <c r="K87" s="20"/>
      <c r="M87" t="s">
        <v>4</v>
      </c>
      <c r="N87" s="8">
        <f>H89</f>
        <v>0.34311578332603299</v>
      </c>
      <c r="O87" s="3"/>
      <c r="Q87">
        <v>2019</v>
      </c>
      <c r="R87" s="2">
        <v>27.27</v>
      </c>
      <c r="S87" s="2">
        <v>35.5</v>
      </c>
      <c r="U87">
        <v>2019</v>
      </c>
      <c r="V87">
        <v>21</v>
      </c>
    </row>
    <row r="88" spans="5:22" x14ac:dyDescent="0.25">
      <c r="F88" t="s">
        <v>3</v>
      </c>
      <c r="G88">
        <v>3107</v>
      </c>
      <c r="H88" s="8">
        <f t="shared" si="4"/>
        <v>0.30242857838127218</v>
      </c>
      <c r="I88" s="3"/>
      <c r="K88" s="20"/>
      <c r="Q88">
        <v>2020</v>
      </c>
      <c r="R88" s="2">
        <v>23.82</v>
      </c>
      <c r="S88" s="2">
        <v>35.47</v>
      </c>
      <c r="U88">
        <v>2020</v>
      </c>
      <c r="V88">
        <v>12</v>
      </c>
    </row>
    <row r="89" spans="5:22" x14ac:dyDescent="0.25">
      <c r="F89" t="s">
        <v>4</v>
      </c>
      <c r="G89">
        <v>3525</v>
      </c>
      <c r="H89" s="8">
        <f t="shared" si="4"/>
        <v>0.34311578332603299</v>
      </c>
      <c r="I89" s="3"/>
      <c r="K89" s="20"/>
      <c r="L89" t="s">
        <v>18</v>
      </c>
      <c r="M89" t="s">
        <v>24</v>
      </c>
      <c r="N89" t="s">
        <v>9</v>
      </c>
      <c r="Q89">
        <v>2021</v>
      </c>
      <c r="R89" s="2">
        <v>22.5</v>
      </c>
      <c r="S89" s="2">
        <v>34.61</v>
      </c>
      <c r="U89">
        <v>2021</v>
      </c>
      <c r="V89">
        <v>19</v>
      </c>
    </row>
    <row r="90" spans="5:22" x14ac:dyDescent="0.25">
      <c r="F90" t="s">
        <v>5</v>
      </c>
      <c r="G90">
        <v>84</v>
      </c>
      <c r="H90" s="8">
        <f t="shared" si="4"/>
        <v>8.1763761133012113E-3</v>
      </c>
      <c r="I90" s="3">
        <f>SUM(H90:H92)</f>
        <v>0.10872633474473159</v>
      </c>
      <c r="K90" s="20"/>
      <c r="L90" t="s">
        <v>8</v>
      </c>
      <c r="M90">
        <v>0</v>
      </c>
      <c r="N90" s="3">
        <f>M90/$M$93</f>
        <v>0</v>
      </c>
      <c r="Q90">
        <v>2022</v>
      </c>
      <c r="R90" s="2">
        <v>17.600000000000001</v>
      </c>
      <c r="S90" s="2">
        <v>36.409999999999997</v>
      </c>
      <c r="U90">
        <v>2022</v>
      </c>
      <c r="V90">
        <v>19</v>
      </c>
    </row>
    <row r="91" spans="5:22" x14ac:dyDescent="0.25">
      <c r="F91" t="s">
        <v>6</v>
      </c>
      <c r="G91">
        <v>56</v>
      </c>
      <c r="H91" s="8">
        <f t="shared" si="4"/>
        <v>5.4509174088674742E-3</v>
      </c>
      <c r="I91" s="3"/>
      <c r="K91" s="20"/>
      <c r="L91" t="s">
        <v>2</v>
      </c>
      <c r="M91">
        <v>239</v>
      </c>
      <c r="N91" s="3">
        <f>M91/$M$93</f>
        <v>0.82144698401787253</v>
      </c>
      <c r="Q91">
        <v>2023</v>
      </c>
      <c r="R91" s="2">
        <v>12.75</v>
      </c>
      <c r="S91" s="2">
        <v>41.6</v>
      </c>
      <c r="U91">
        <v>2023</v>
      </c>
      <c r="V91">
        <v>19.100000000000001</v>
      </c>
    </row>
    <row r="92" spans="5:22" x14ac:dyDescent="0.25">
      <c r="F92" t="s">
        <v>7</v>
      </c>
      <c r="G92">
        <v>977</v>
      </c>
      <c r="H92" s="8">
        <f t="shared" si="4"/>
        <v>9.5099041222562908E-2</v>
      </c>
      <c r="I92" s="3"/>
      <c r="K92" s="20"/>
      <c r="L92" t="s">
        <v>5</v>
      </c>
      <c r="M92">
        <v>51.95</v>
      </c>
      <c r="N92" s="3">
        <f>M92/$M$93</f>
        <v>0.17855301598212753</v>
      </c>
      <c r="Q92">
        <v>2024</v>
      </c>
      <c r="R92" s="2">
        <v>9.5</v>
      </c>
      <c r="S92" s="2">
        <v>39</v>
      </c>
      <c r="U92">
        <v>2024</v>
      </c>
      <c r="V92">
        <v>19.100000000000001</v>
      </c>
    </row>
    <row r="93" spans="5:22" x14ac:dyDescent="0.25">
      <c r="K93" s="20"/>
      <c r="L93" t="s">
        <v>19</v>
      </c>
      <c r="M93">
        <f>SUM(M90:M92)</f>
        <v>290.95</v>
      </c>
      <c r="Q93">
        <v>2025</v>
      </c>
      <c r="R93" s="2">
        <v>10.9</v>
      </c>
      <c r="S93" s="2">
        <v>34.299999999999997</v>
      </c>
      <c r="U93">
        <v>2025</v>
      </c>
      <c r="V93">
        <v>17.899999999999999</v>
      </c>
    </row>
  </sheetData>
  <mergeCells count="5">
    <mergeCell ref="K2:K13"/>
    <mergeCell ref="K23:K34"/>
    <mergeCell ref="K43:K54"/>
    <mergeCell ref="K63:K74"/>
    <mergeCell ref="K82:K9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General EPSG 2025</vt:lpstr>
      <vt:lpstr>Graus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Mascarell Vaya</dc:creator>
  <cp:lastModifiedBy>Victoria Mascarell Vaya</cp:lastModifiedBy>
  <dcterms:created xsi:type="dcterms:W3CDTF">2024-09-10T07:39:56Z</dcterms:created>
  <dcterms:modified xsi:type="dcterms:W3CDTF">2025-11-12T09:59:00Z</dcterms:modified>
</cp:coreProperties>
</file>