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2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3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4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023487C5-50B2-4DE1-BAD7-DB7FA40B75E6}" xr6:coauthVersionLast="47" xr6:coauthVersionMax="47" xr10:uidLastSave="{00000000-0000-0000-0000-000000000000}"/>
  <bookViews>
    <workbookView xWindow="-120" yWindow="-120" windowWidth="19440" windowHeight="15000" tabRatio="709" activeTab="1" xr2:uid="{00000000-000D-0000-FFFF-FFFF00000000}"/>
  </bookViews>
  <sheets>
    <sheet name="DADES_CurDepIdiExc" sheetId="2" r:id="rId1"/>
    <sheet name="Per DEPARTAMENTS" sheetId="3" r:id="rId2"/>
    <sheet name="HISTÒRIC dep." sheetId="1" r:id="rId3"/>
    <sheet name="DADES grau_CurCenIdiExcel" sheetId="4" r:id="rId4"/>
    <sheet name="HIST_centres" sheetId="6" r:id="rId5"/>
    <sheet name="PROFESSORS" sheetId="7" r:id="rId6"/>
  </sheets>
  <externalReferences>
    <externalReference r:id="rId7"/>
    <externalReference r:id="rId8"/>
  </externalReferences>
  <definedNames>
    <definedName name="_xlnm._FilterDatabase" localSheetId="0" hidden="1">DADES_CurDepIdiExc!$A$1:$K$296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644" i="2" l="1"/>
  <c r="X644" i="2"/>
  <c r="W644" i="2"/>
  <c r="V644" i="2"/>
  <c r="U644" i="2"/>
  <c r="T644" i="2"/>
  <c r="S644" i="2"/>
  <c r="S4" i="6" l="1"/>
  <c r="S5" i="6"/>
  <c r="S6" i="6"/>
  <c r="S7" i="6"/>
  <c r="S8" i="6"/>
  <c r="S9" i="6"/>
  <c r="S10" i="6"/>
  <c r="S11" i="6"/>
  <c r="S12" i="6"/>
  <c r="S13" i="6"/>
  <c r="S14" i="6"/>
  <c r="S15" i="6"/>
  <c r="S3" i="6"/>
  <c r="N789" i="4"/>
  <c r="G789" i="4"/>
  <c r="H789" i="4"/>
  <c r="I789" i="4"/>
  <c r="J789" i="4"/>
  <c r="K789" i="4"/>
  <c r="L789" i="4"/>
  <c r="M789" i="4"/>
  <c r="F789" i="4"/>
  <c r="L706" i="2"/>
  <c r="M706" i="2"/>
  <c r="N706" i="2"/>
  <c r="O706" i="2"/>
  <c r="K706" i="2"/>
  <c r="G706" i="2"/>
  <c r="H706" i="2"/>
  <c r="I706" i="2"/>
  <c r="J706" i="2"/>
  <c r="E706" i="2"/>
  <c r="F706" i="2"/>
  <c r="D706" i="2"/>
  <c r="L705" i="2"/>
  <c r="M705" i="2"/>
  <c r="N705" i="2"/>
  <c r="O705" i="2"/>
  <c r="E705" i="2"/>
  <c r="F705" i="2"/>
  <c r="G705" i="2"/>
  <c r="H705" i="2"/>
  <c r="I705" i="2"/>
  <c r="J705" i="2"/>
  <c r="K705" i="2"/>
  <c r="D705" i="2"/>
  <c r="L664" i="2"/>
  <c r="M664" i="2"/>
  <c r="N664" i="2"/>
  <c r="O664" i="2"/>
  <c r="L665" i="2"/>
  <c r="M665" i="2"/>
  <c r="N665" i="2"/>
  <c r="O665" i="2"/>
  <c r="L666" i="2"/>
  <c r="M666" i="2"/>
  <c r="N666" i="2"/>
  <c r="O666" i="2"/>
  <c r="L667" i="2"/>
  <c r="M667" i="2"/>
  <c r="N667" i="2"/>
  <c r="O667" i="2"/>
  <c r="L668" i="2"/>
  <c r="M668" i="2"/>
  <c r="N668" i="2"/>
  <c r="O668" i="2"/>
  <c r="L669" i="2"/>
  <c r="M669" i="2"/>
  <c r="N669" i="2"/>
  <c r="O669" i="2"/>
  <c r="L670" i="2"/>
  <c r="M670" i="2"/>
  <c r="N670" i="2"/>
  <c r="O670" i="2"/>
  <c r="L671" i="2"/>
  <c r="M671" i="2"/>
  <c r="N671" i="2"/>
  <c r="O671" i="2"/>
  <c r="L672" i="2"/>
  <c r="M672" i="2"/>
  <c r="N672" i="2"/>
  <c r="O672" i="2"/>
  <c r="L673" i="2"/>
  <c r="M673" i="2"/>
  <c r="N673" i="2"/>
  <c r="O673" i="2"/>
  <c r="L674" i="2"/>
  <c r="M674" i="2"/>
  <c r="N674" i="2"/>
  <c r="O674" i="2"/>
  <c r="L675" i="2"/>
  <c r="M675" i="2"/>
  <c r="N675" i="2"/>
  <c r="O675" i="2"/>
  <c r="L676" i="2"/>
  <c r="M676" i="2"/>
  <c r="N676" i="2"/>
  <c r="O676" i="2"/>
  <c r="L677" i="2"/>
  <c r="M677" i="2"/>
  <c r="N677" i="2"/>
  <c r="O677" i="2"/>
  <c r="L678" i="2"/>
  <c r="M678" i="2"/>
  <c r="N678" i="2"/>
  <c r="O678" i="2"/>
  <c r="L679" i="2"/>
  <c r="M679" i="2"/>
  <c r="N679" i="2"/>
  <c r="O679" i="2"/>
  <c r="L680" i="2"/>
  <c r="M680" i="2"/>
  <c r="N680" i="2"/>
  <c r="O680" i="2"/>
  <c r="L681" i="2"/>
  <c r="M681" i="2"/>
  <c r="N681" i="2"/>
  <c r="O681" i="2"/>
  <c r="L682" i="2"/>
  <c r="M682" i="2"/>
  <c r="N682" i="2"/>
  <c r="O682" i="2"/>
  <c r="L683" i="2"/>
  <c r="M683" i="2"/>
  <c r="N683" i="2"/>
  <c r="O683" i="2"/>
  <c r="L684" i="2"/>
  <c r="M684" i="2"/>
  <c r="N684" i="2"/>
  <c r="O684" i="2"/>
  <c r="L685" i="2"/>
  <c r="M685" i="2"/>
  <c r="N685" i="2"/>
  <c r="O685" i="2"/>
  <c r="L686" i="2"/>
  <c r="M686" i="2"/>
  <c r="N686" i="2"/>
  <c r="O686" i="2"/>
  <c r="L687" i="2"/>
  <c r="M687" i="2"/>
  <c r="N687" i="2"/>
  <c r="O687" i="2"/>
  <c r="L688" i="2"/>
  <c r="M688" i="2"/>
  <c r="N688" i="2"/>
  <c r="O688" i="2"/>
  <c r="L689" i="2"/>
  <c r="M689" i="2"/>
  <c r="N689" i="2"/>
  <c r="O689" i="2"/>
  <c r="L690" i="2"/>
  <c r="M690" i="2"/>
  <c r="N690" i="2"/>
  <c r="O690" i="2"/>
  <c r="L691" i="2"/>
  <c r="M691" i="2"/>
  <c r="N691" i="2"/>
  <c r="O691" i="2"/>
  <c r="L692" i="2"/>
  <c r="M692" i="2"/>
  <c r="N692" i="2"/>
  <c r="O692" i="2"/>
  <c r="L693" i="2"/>
  <c r="M693" i="2"/>
  <c r="N693" i="2"/>
  <c r="O693" i="2"/>
  <c r="L694" i="2"/>
  <c r="M694" i="2"/>
  <c r="N694" i="2"/>
  <c r="O694" i="2"/>
  <c r="L695" i="2"/>
  <c r="M695" i="2"/>
  <c r="N695" i="2"/>
  <c r="O695" i="2"/>
  <c r="L696" i="2"/>
  <c r="M696" i="2"/>
  <c r="N696" i="2"/>
  <c r="O696" i="2"/>
  <c r="L697" i="2"/>
  <c r="M697" i="2"/>
  <c r="N697" i="2"/>
  <c r="O697" i="2"/>
  <c r="L698" i="2"/>
  <c r="M698" i="2"/>
  <c r="N698" i="2"/>
  <c r="O698" i="2"/>
  <c r="L699" i="2"/>
  <c r="M699" i="2"/>
  <c r="N699" i="2"/>
  <c r="O699" i="2"/>
  <c r="L700" i="2"/>
  <c r="M700" i="2"/>
  <c r="N700" i="2"/>
  <c r="O700" i="2"/>
  <c r="L701" i="2"/>
  <c r="M701" i="2"/>
  <c r="N701" i="2"/>
  <c r="O701" i="2"/>
  <c r="L702" i="2"/>
  <c r="M702" i="2"/>
  <c r="N702" i="2"/>
  <c r="O702" i="2"/>
  <c r="L703" i="2"/>
  <c r="M703" i="2"/>
  <c r="N703" i="2"/>
  <c r="O703" i="2"/>
  <c r="L704" i="2"/>
  <c r="M704" i="2"/>
  <c r="N704" i="2"/>
  <c r="O704" i="2"/>
  <c r="O663" i="2"/>
  <c r="N663" i="2"/>
  <c r="M663" i="2"/>
  <c r="L663" i="2"/>
  <c r="N788" i="4"/>
  <c r="G788" i="4"/>
  <c r="H788" i="4"/>
  <c r="I788" i="4"/>
  <c r="J788" i="4"/>
  <c r="K788" i="4"/>
  <c r="L788" i="4"/>
  <c r="M788" i="4"/>
  <c r="F788" i="4"/>
  <c r="M787" i="4"/>
  <c r="L787" i="4"/>
  <c r="K787" i="4"/>
  <c r="J787" i="4"/>
  <c r="I787" i="4"/>
  <c r="H787" i="4"/>
  <c r="G787" i="4"/>
  <c r="F787" i="4"/>
  <c r="N787" i="4" s="1"/>
  <c r="M768" i="4"/>
  <c r="L768" i="4"/>
  <c r="K768" i="4"/>
  <c r="J768" i="4"/>
  <c r="I768" i="4"/>
  <c r="H768" i="4"/>
  <c r="G768" i="4"/>
  <c r="F768" i="4"/>
  <c r="N768" i="4" s="1"/>
  <c r="M771" i="4"/>
  <c r="L771" i="4"/>
  <c r="K771" i="4"/>
  <c r="J771" i="4"/>
  <c r="I771" i="4"/>
  <c r="H771" i="4"/>
  <c r="G771" i="4"/>
  <c r="F771" i="4"/>
  <c r="N771" i="4" s="1"/>
  <c r="G775" i="4"/>
  <c r="H775" i="4"/>
  <c r="I775" i="4"/>
  <c r="J775" i="4"/>
  <c r="K775" i="4"/>
  <c r="L775" i="4"/>
  <c r="M775" i="4"/>
  <c r="F775" i="4"/>
  <c r="N775" i="4" s="1"/>
  <c r="N783" i="4"/>
  <c r="N763" i="4"/>
  <c r="N757" i="4"/>
  <c r="N752" i="4"/>
  <c r="N749" i="4"/>
  <c r="N742" i="4"/>
  <c r="N732" i="4"/>
  <c r="N726" i="4"/>
  <c r="H726" i="4"/>
  <c r="I726" i="4"/>
  <c r="J726" i="4"/>
  <c r="K726" i="4"/>
  <c r="L726" i="4"/>
  <c r="M726" i="4"/>
  <c r="G742" i="4"/>
  <c r="H742" i="4"/>
  <c r="I742" i="4"/>
  <c r="J742" i="4"/>
  <c r="K742" i="4"/>
  <c r="L742" i="4"/>
  <c r="M742" i="4"/>
  <c r="G732" i="4"/>
  <c r="H732" i="4"/>
  <c r="I732" i="4"/>
  <c r="J732" i="4"/>
  <c r="K732" i="4"/>
  <c r="L732" i="4"/>
  <c r="M732" i="4"/>
  <c r="G752" i="4"/>
  <c r="H752" i="4"/>
  <c r="I752" i="4"/>
  <c r="J752" i="4"/>
  <c r="K752" i="4"/>
  <c r="L752" i="4"/>
  <c r="M752" i="4"/>
  <c r="G749" i="4"/>
  <c r="H749" i="4"/>
  <c r="I749" i="4"/>
  <c r="J749" i="4"/>
  <c r="K749" i="4"/>
  <c r="L749" i="4"/>
  <c r="M749" i="4"/>
  <c r="G757" i="4"/>
  <c r="H757" i="4"/>
  <c r="I757" i="4"/>
  <c r="J757" i="4"/>
  <c r="K757" i="4"/>
  <c r="L757" i="4"/>
  <c r="M757" i="4"/>
  <c r="G763" i="4"/>
  <c r="H763" i="4"/>
  <c r="I763" i="4"/>
  <c r="J763" i="4"/>
  <c r="K763" i="4"/>
  <c r="L763" i="4"/>
  <c r="M763" i="4"/>
  <c r="M783" i="4"/>
  <c r="G783" i="4"/>
  <c r="H783" i="4"/>
  <c r="I783" i="4"/>
  <c r="J783" i="4"/>
  <c r="K783" i="4"/>
  <c r="L783" i="4"/>
  <c r="F783" i="4"/>
  <c r="F763" i="4"/>
  <c r="F757" i="4"/>
  <c r="F752" i="4"/>
  <c r="F749" i="4"/>
  <c r="F742" i="4"/>
  <c r="F732" i="4"/>
  <c r="G726" i="4"/>
  <c r="F726" i="4"/>
  <c r="N722" i="4"/>
  <c r="N723" i="4"/>
  <c r="N724" i="4"/>
  <c r="N725" i="4"/>
  <c r="N727" i="4"/>
  <c r="N728" i="4"/>
  <c r="N729" i="4"/>
  <c r="N730" i="4"/>
  <c r="N731" i="4"/>
  <c r="N733" i="4"/>
  <c r="N734" i="4"/>
  <c r="N735" i="4"/>
  <c r="N736" i="4"/>
  <c r="N737" i="4"/>
  <c r="N738" i="4"/>
  <c r="N739" i="4"/>
  <c r="N740" i="4"/>
  <c r="N741" i="4"/>
  <c r="N743" i="4"/>
  <c r="N744" i="4"/>
  <c r="N745" i="4"/>
  <c r="N746" i="4"/>
  <c r="N747" i="4"/>
  <c r="N748" i="4"/>
  <c r="N750" i="4"/>
  <c r="N751" i="4"/>
  <c r="N753" i="4"/>
  <c r="N754" i="4"/>
  <c r="N755" i="4"/>
  <c r="N756" i="4"/>
  <c r="N758" i="4"/>
  <c r="N759" i="4"/>
  <c r="N760" i="4"/>
  <c r="N761" i="4"/>
  <c r="N762" i="4"/>
  <c r="N764" i="4"/>
  <c r="N765" i="4"/>
  <c r="N766" i="4"/>
  <c r="N767" i="4"/>
  <c r="N769" i="4"/>
  <c r="N770" i="4"/>
  <c r="N772" i="4"/>
  <c r="N773" i="4"/>
  <c r="N774" i="4"/>
  <c r="N776" i="4"/>
  <c r="N777" i="4"/>
  <c r="N778" i="4"/>
  <c r="N779" i="4"/>
  <c r="N780" i="4"/>
  <c r="N781" i="4"/>
  <c r="N782" i="4"/>
  <c r="N784" i="4"/>
  <c r="N785" i="4"/>
  <c r="N786" i="4"/>
  <c r="N721" i="4"/>
  <c r="D46" i="1" l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T36" i="1"/>
  <c r="T34" i="1"/>
  <c r="T32" i="1"/>
  <c r="T30" i="1"/>
  <c r="T14" i="1"/>
  <c r="T12" i="1"/>
  <c r="T10" i="1"/>
  <c r="T8" i="1"/>
  <c r="T6" i="1"/>
  <c r="T4" i="1"/>
  <c r="Z17" i="1"/>
  <c r="AA17" i="1"/>
  <c r="AB17" i="1"/>
  <c r="J660" i="2"/>
  <c r="J661" i="2" s="1"/>
  <c r="N617" i="2"/>
  <c r="O659" i="2"/>
  <c r="O658" i="2"/>
  <c r="O657" i="2"/>
  <c r="O656" i="2"/>
  <c r="O655" i="2"/>
  <c r="O654" i="2"/>
  <c r="O653" i="2"/>
  <c r="O652" i="2"/>
  <c r="O651" i="2"/>
  <c r="O650" i="2"/>
  <c r="O649" i="2"/>
  <c r="O648" i="2"/>
  <c r="O647" i="2"/>
  <c r="O646" i="2"/>
  <c r="O645" i="2"/>
  <c r="O644" i="2"/>
  <c r="O643" i="2"/>
  <c r="O642" i="2"/>
  <c r="O641" i="2"/>
  <c r="O640" i="2"/>
  <c r="O639" i="2"/>
  <c r="O638" i="2"/>
  <c r="O637" i="2"/>
  <c r="O636" i="2"/>
  <c r="O635" i="2"/>
  <c r="O634" i="2"/>
  <c r="O633" i="2"/>
  <c r="O632" i="2"/>
  <c r="O631" i="2"/>
  <c r="O630" i="2"/>
  <c r="O629" i="2"/>
  <c r="O628" i="2"/>
  <c r="O627" i="2"/>
  <c r="O626" i="2"/>
  <c r="O625" i="2"/>
  <c r="O624" i="2"/>
  <c r="O623" i="2"/>
  <c r="O622" i="2"/>
  <c r="O621" i="2"/>
  <c r="O620" i="2"/>
  <c r="O619" i="2"/>
  <c r="O618" i="2"/>
  <c r="O617" i="2"/>
  <c r="K660" i="2"/>
  <c r="K661" i="2" s="1"/>
  <c r="I660" i="2"/>
  <c r="I661" i="2" s="1"/>
  <c r="H660" i="2"/>
  <c r="H661" i="2" s="1"/>
  <c r="G660" i="2"/>
  <c r="G661" i="2" s="1"/>
  <c r="F660" i="2"/>
  <c r="F661" i="2" s="1"/>
  <c r="N661" i="2" s="1"/>
  <c r="E660" i="2"/>
  <c r="D660" i="2"/>
  <c r="N659" i="2"/>
  <c r="M659" i="2"/>
  <c r="L659" i="2"/>
  <c r="N658" i="2"/>
  <c r="M658" i="2"/>
  <c r="L658" i="2"/>
  <c r="N657" i="2"/>
  <c r="M657" i="2"/>
  <c r="L657" i="2"/>
  <c r="N656" i="2"/>
  <c r="M656" i="2"/>
  <c r="L656" i="2"/>
  <c r="N655" i="2"/>
  <c r="M655" i="2"/>
  <c r="L655" i="2"/>
  <c r="N654" i="2"/>
  <c r="M654" i="2"/>
  <c r="L654" i="2"/>
  <c r="N653" i="2"/>
  <c r="M653" i="2"/>
  <c r="L653" i="2"/>
  <c r="N652" i="2"/>
  <c r="M652" i="2"/>
  <c r="L652" i="2"/>
  <c r="N651" i="2"/>
  <c r="M651" i="2"/>
  <c r="L651" i="2"/>
  <c r="N650" i="2"/>
  <c r="M650" i="2"/>
  <c r="L650" i="2"/>
  <c r="N649" i="2"/>
  <c r="M649" i="2"/>
  <c r="L649" i="2"/>
  <c r="N648" i="2"/>
  <c r="M648" i="2"/>
  <c r="L648" i="2"/>
  <c r="N647" i="2"/>
  <c r="M647" i="2"/>
  <c r="L647" i="2"/>
  <c r="N646" i="2"/>
  <c r="M646" i="2"/>
  <c r="L646" i="2"/>
  <c r="N645" i="2"/>
  <c r="M645" i="2"/>
  <c r="L645" i="2"/>
  <c r="N644" i="2"/>
  <c r="M644" i="2"/>
  <c r="L644" i="2"/>
  <c r="N643" i="2"/>
  <c r="M643" i="2"/>
  <c r="L643" i="2"/>
  <c r="N642" i="2"/>
  <c r="M642" i="2"/>
  <c r="L642" i="2"/>
  <c r="N641" i="2"/>
  <c r="M641" i="2"/>
  <c r="L641" i="2"/>
  <c r="N640" i="2"/>
  <c r="M640" i="2"/>
  <c r="L640" i="2"/>
  <c r="N639" i="2"/>
  <c r="M639" i="2"/>
  <c r="L639" i="2"/>
  <c r="N638" i="2"/>
  <c r="M638" i="2"/>
  <c r="L638" i="2"/>
  <c r="N637" i="2"/>
  <c r="M637" i="2"/>
  <c r="L637" i="2"/>
  <c r="N636" i="2"/>
  <c r="M636" i="2"/>
  <c r="L636" i="2"/>
  <c r="N635" i="2"/>
  <c r="M635" i="2"/>
  <c r="L635" i="2"/>
  <c r="N634" i="2"/>
  <c r="M634" i="2"/>
  <c r="L634" i="2"/>
  <c r="N633" i="2"/>
  <c r="M633" i="2"/>
  <c r="L633" i="2"/>
  <c r="N632" i="2"/>
  <c r="M632" i="2"/>
  <c r="L632" i="2"/>
  <c r="N631" i="2"/>
  <c r="M631" i="2"/>
  <c r="L631" i="2"/>
  <c r="N630" i="2"/>
  <c r="M630" i="2"/>
  <c r="L630" i="2"/>
  <c r="N629" i="2"/>
  <c r="M629" i="2"/>
  <c r="L629" i="2"/>
  <c r="N628" i="2"/>
  <c r="M628" i="2"/>
  <c r="L628" i="2"/>
  <c r="N627" i="2"/>
  <c r="M627" i="2"/>
  <c r="L627" i="2"/>
  <c r="N626" i="2"/>
  <c r="M626" i="2"/>
  <c r="L626" i="2"/>
  <c r="N625" i="2"/>
  <c r="M625" i="2"/>
  <c r="L625" i="2"/>
  <c r="N624" i="2"/>
  <c r="M624" i="2"/>
  <c r="L624" i="2"/>
  <c r="N623" i="2"/>
  <c r="M623" i="2"/>
  <c r="L623" i="2"/>
  <c r="N622" i="2"/>
  <c r="M622" i="2"/>
  <c r="L622" i="2"/>
  <c r="N621" i="2"/>
  <c r="M621" i="2"/>
  <c r="L621" i="2"/>
  <c r="N620" i="2"/>
  <c r="M620" i="2"/>
  <c r="L620" i="2"/>
  <c r="N619" i="2"/>
  <c r="M619" i="2"/>
  <c r="L619" i="2"/>
  <c r="N618" i="2"/>
  <c r="M618" i="2"/>
  <c r="L618" i="2"/>
  <c r="M617" i="2"/>
  <c r="L617" i="2"/>
  <c r="I616" i="2"/>
  <c r="K615" i="2"/>
  <c r="K616" i="2" s="1"/>
  <c r="J615" i="2"/>
  <c r="J616" i="2" s="1"/>
  <c r="I615" i="2"/>
  <c r="H615" i="2"/>
  <c r="H616" i="2" s="1"/>
  <c r="G615" i="2"/>
  <c r="G616" i="2" s="1"/>
  <c r="F615" i="2"/>
  <c r="F616" i="2" s="1"/>
  <c r="E615" i="2"/>
  <c r="E616" i="2" s="1"/>
  <c r="M616" i="2" s="1"/>
  <c r="D615" i="2"/>
  <c r="D616" i="2" s="1"/>
  <c r="L616" i="2" s="1"/>
  <c r="O614" i="2"/>
  <c r="N614" i="2"/>
  <c r="M614" i="2"/>
  <c r="L614" i="2"/>
  <c r="O613" i="2"/>
  <c r="N613" i="2"/>
  <c r="M613" i="2"/>
  <c r="L613" i="2"/>
  <c r="O612" i="2"/>
  <c r="N612" i="2"/>
  <c r="M612" i="2"/>
  <c r="L612" i="2"/>
  <c r="O611" i="2"/>
  <c r="N611" i="2"/>
  <c r="M611" i="2"/>
  <c r="L611" i="2"/>
  <c r="O610" i="2"/>
  <c r="N610" i="2"/>
  <c r="M610" i="2"/>
  <c r="L610" i="2"/>
  <c r="O609" i="2"/>
  <c r="N609" i="2"/>
  <c r="M609" i="2"/>
  <c r="L609" i="2"/>
  <c r="O608" i="2"/>
  <c r="N608" i="2"/>
  <c r="M608" i="2"/>
  <c r="L608" i="2"/>
  <c r="O607" i="2"/>
  <c r="N607" i="2"/>
  <c r="M607" i="2"/>
  <c r="L607" i="2"/>
  <c r="O606" i="2"/>
  <c r="N606" i="2"/>
  <c r="M606" i="2"/>
  <c r="L606" i="2"/>
  <c r="O605" i="2"/>
  <c r="N605" i="2"/>
  <c r="M605" i="2"/>
  <c r="L605" i="2"/>
  <c r="O604" i="2"/>
  <c r="N604" i="2"/>
  <c r="M604" i="2"/>
  <c r="L604" i="2"/>
  <c r="O603" i="2"/>
  <c r="N603" i="2"/>
  <c r="M603" i="2"/>
  <c r="L603" i="2"/>
  <c r="O602" i="2"/>
  <c r="N602" i="2"/>
  <c r="M602" i="2"/>
  <c r="L602" i="2"/>
  <c r="O601" i="2"/>
  <c r="N601" i="2"/>
  <c r="M601" i="2"/>
  <c r="L601" i="2"/>
  <c r="O600" i="2"/>
  <c r="N600" i="2"/>
  <c r="M600" i="2"/>
  <c r="L600" i="2"/>
  <c r="O599" i="2"/>
  <c r="N599" i="2"/>
  <c r="M599" i="2"/>
  <c r="L599" i="2"/>
  <c r="O598" i="2"/>
  <c r="N598" i="2"/>
  <c r="M598" i="2"/>
  <c r="L598" i="2"/>
  <c r="O597" i="2"/>
  <c r="N597" i="2"/>
  <c r="M597" i="2"/>
  <c r="L597" i="2"/>
  <c r="O596" i="2"/>
  <c r="N596" i="2"/>
  <c r="M596" i="2"/>
  <c r="L596" i="2"/>
  <c r="O595" i="2"/>
  <c r="N595" i="2"/>
  <c r="M595" i="2"/>
  <c r="L595" i="2"/>
  <c r="O594" i="2"/>
  <c r="N594" i="2"/>
  <c r="M594" i="2"/>
  <c r="L594" i="2"/>
  <c r="O593" i="2"/>
  <c r="N593" i="2"/>
  <c r="M593" i="2"/>
  <c r="L593" i="2"/>
  <c r="O592" i="2"/>
  <c r="N592" i="2"/>
  <c r="M592" i="2"/>
  <c r="L592" i="2"/>
  <c r="O591" i="2"/>
  <c r="N591" i="2"/>
  <c r="M591" i="2"/>
  <c r="L591" i="2"/>
  <c r="O590" i="2"/>
  <c r="N590" i="2"/>
  <c r="M590" i="2"/>
  <c r="L590" i="2"/>
  <c r="O589" i="2"/>
  <c r="N589" i="2"/>
  <c r="M589" i="2"/>
  <c r="L589" i="2"/>
  <c r="O588" i="2"/>
  <c r="N588" i="2"/>
  <c r="M588" i="2"/>
  <c r="L588" i="2"/>
  <c r="O587" i="2"/>
  <c r="N587" i="2"/>
  <c r="M587" i="2"/>
  <c r="L587" i="2"/>
  <c r="O586" i="2"/>
  <c r="N586" i="2"/>
  <c r="M586" i="2"/>
  <c r="L586" i="2"/>
  <c r="O585" i="2"/>
  <c r="N585" i="2"/>
  <c r="M585" i="2"/>
  <c r="L585" i="2"/>
  <c r="O584" i="2"/>
  <c r="N584" i="2"/>
  <c r="M584" i="2"/>
  <c r="L584" i="2"/>
  <c r="O583" i="2"/>
  <c r="N583" i="2"/>
  <c r="M583" i="2"/>
  <c r="L583" i="2"/>
  <c r="O582" i="2"/>
  <c r="N582" i="2"/>
  <c r="M582" i="2"/>
  <c r="L582" i="2"/>
  <c r="O581" i="2"/>
  <c r="N581" i="2"/>
  <c r="M581" i="2"/>
  <c r="L581" i="2"/>
  <c r="O580" i="2"/>
  <c r="N580" i="2"/>
  <c r="M580" i="2"/>
  <c r="L580" i="2"/>
  <c r="O579" i="2"/>
  <c r="N579" i="2"/>
  <c r="M579" i="2"/>
  <c r="L579" i="2"/>
  <c r="O578" i="2"/>
  <c r="N578" i="2"/>
  <c r="M578" i="2"/>
  <c r="L578" i="2"/>
  <c r="O577" i="2"/>
  <c r="N577" i="2"/>
  <c r="M577" i="2"/>
  <c r="L577" i="2"/>
  <c r="O576" i="2"/>
  <c r="N576" i="2"/>
  <c r="M576" i="2"/>
  <c r="L576" i="2"/>
  <c r="O575" i="2"/>
  <c r="N575" i="2"/>
  <c r="M575" i="2"/>
  <c r="L575" i="2"/>
  <c r="O574" i="2"/>
  <c r="N574" i="2"/>
  <c r="M574" i="2"/>
  <c r="L574" i="2"/>
  <c r="O573" i="2"/>
  <c r="N573" i="2"/>
  <c r="M573" i="2"/>
  <c r="L573" i="2"/>
  <c r="O572" i="2"/>
  <c r="N572" i="2"/>
  <c r="M572" i="2"/>
  <c r="L572" i="2"/>
  <c r="J570" i="2"/>
  <c r="J571" i="2" s="1"/>
  <c r="I570" i="2"/>
  <c r="I571" i="2" s="1"/>
  <c r="H570" i="2"/>
  <c r="H571" i="2" s="1"/>
  <c r="G570" i="2"/>
  <c r="G571" i="2" s="1"/>
  <c r="F570" i="2"/>
  <c r="F571" i="2" s="1"/>
  <c r="E570" i="2"/>
  <c r="E571" i="2" s="1"/>
  <c r="D570" i="2"/>
  <c r="D571" i="2" s="1"/>
  <c r="M569" i="2"/>
  <c r="K569" i="2"/>
  <c r="O569" i="2" s="1"/>
  <c r="N568" i="2"/>
  <c r="M568" i="2"/>
  <c r="K568" i="2"/>
  <c r="O568" i="2" s="1"/>
  <c r="K567" i="2"/>
  <c r="M567" i="2" s="1"/>
  <c r="K566" i="2"/>
  <c r="N566" i="2" s="1"/>
  <c r="K565" i="2"/>
  <c r="O565" i="2" s="1"/>
  <c r="K564" i="2"/>
  <c r="O564" i="2" s="1"/>
  <c r="K563" i="2"/>
  <c r="M563" i="2" s="1"/>
  <c r="K562" i="2"/>
  <c r="N562" i="2" s="1"/>
  <c r="M561" i="2"/>
  <c r="K561" i="2"/>
  <c r="O561" i="2" s="1"/>
  <c r="N560" i="2"/>
  <c r="M560" i="2"/>
  <c r="K560" i="2"/>
  <c r="O560" i="2" s="1"/>
  <c r="K559" i="2"/>
  <c r="M559" i="2" s="1"/>
  <c r="K558" i="2"/>
  <c r="N558" i="2" s="1"/>
  <c r="K557" i="2"/>
  <c r="O557" i="2" s="1"/>
  <c r="K556" i="2"/>
  <c r="O556" i="2" s="1"/>
  <c r="K555" i="2"/>
  <c r="M555" i="2" s="1"/>
  <c r="K554" i="2"/>
  <c r="N554" i="2" s="1"/>
  <c r="M553" i="2"/>
  <c r="K553" i="2"/>
  <c r="O553" i="2" s="1"/>
  <c r="N552" i="2"/>
  <c r="M552" i="2"/>
  <c r="K552" i="2"/>
  <c r="O552" i="2" s="1"/>
  <c r="K551" i="2"/>
  <c r="M551" i="2" s="1"/>
  <c r="K550" i="2"/>
  <c r="N550" i="2" s="1"/>
  <c r="K549" i="2"/>
  <c r="O549" i="2" s="1"/>
  <c r="K548" i="2"/>
  <c r="O548" i="2" s="1"/>
  <c r="K547" i="2"/>
  <c r="M547" i="2" s="1"/>
  <c r="K546" i="2"/>
  <c r="N546" i="2" s="1"/>
  <c r="M545" i="2"/>
  <c r="K545" i="2"/>
  <c r="O545" i="2" s="1"/>
  <c r="N544" i="2"/>
  <c r="M544" i="2"/>
  <c r="K544" i="2"/>
  <c r="O544" i="2" s="1"/>
  <c r="K543" i="2"/>
  <c r="M543" i="2" s="1"/>
  <c r="K542" i="2"/>
  <c r="N542" i="2" s="1"/>
  <c r="K541" i="2"/>
  <c r="O541" i="2" s="1"/>
  <c r="K540" i="2"/>
  <c r="O540" i="2" s="1"/>
  <c r="K539" i="2"/>
  <c r="M539" i="2" s="1"/>
  <c r="K538" i="2"/>
  <c r="M537" i="2"/>
  <c r="K537" i="2"/>
  <c r="O537" i="2" s="1"/>
  <c r="N536" i="2"/>
  <c r="M536" i="2"/>
  <c r="K536" i="2"/>
  <c r="O536" i="2" s="1"/>
  <c r="K535" i="2"/>
  <c r="M535" i="2" s="1"/>
  <c r="K534" i="2"/>
  <c r="O534" i="2" s="1"/>
  <c r="K533" i="2"/>
  <c r="O533" i="2" s="1"/>
  <c r="K532" i="2"/>
  <c r="O532" i="2" s="1"/>
  <c r="K531" i="2"/>
  <c r="M531" i="2" s="1"/>
  <c r="K530" i="2"/>
  <c r="O530" i="2" s="1"/>
  <c r="K529" i="2"/>
  <c r="O529" i="2" s="1"/>
  <c r="N528" i="2"/>
  <c r="K528" i="2"/>
  <c r="O528" i="2" s="1"/>
  <c r="N527" i="2"/>
  <c r="K527" i="2"/>
  <c r="K525" i="2"/>
  <c r="K526" i="2" s="1"/>
  <c r="J525" i="2"/>
  <c r="J526" i="2" s="1"/>
  <c r="I525" i="2"/>
  <c r="I526" i="2" s="1"/>
  <c r="H525" i="2"/>
  <c r="H526" i="2" s="1"/>
  <c r="G525" i="2"/>
  <c r="G526" i="2" s="1"/>
  <c r="F525" i="2"/>
  <c r="F526" i="2" s="1"/>
  <c r="N526" i="2" s="1"/>
  <c r="E525" i="2"/>
  <c r="E526" i="2" s="1"/>
  <c r="M526" i="2" s="1"/>
  <c r="D525" i="2"/>
  <c r="D526" i="2" s="1"/>
  <c r="O524" i="2"/>
  <c r="N524" i="2"/>
  <c r="M524" i="2"/>
  <c r="L524" i="2"/>
  <c r="O523" i="2"/>
  <c r="N523" i="2"/>
  <c r="M523" i="2"/>
  <c r="L523" i="2"/>
  <c r="O522" i="2"/>
  <c r="N522" i="2"/>
  <c r="M522" i="2"/>
  <c r="L522" i="2"/>
  <c r="O521" i="2"/>
  <c r="N521" i="2"/>
  <c r="M521" i="2"/>
  <c r="L521" i="2"/>
  <c r="O520" i="2"/>
  <c r="N520" i="2"/>
  <c r="M520" i="2"/>
  <c r="L520" i="2"/>
  <c r="O519" i="2"/>
  <c r="N519" i="2"/>
  <c r="M519" i="2"/>
  <c r="L519" i="2"/>
  <c r="O518" i="2"/>
  <c r="N518" i="2"/>
  <c r="M518" i="2"/>
  <c r="L518" i="2"/>
  <c r="O517" i="2"/>
  <c r="N517" i="2"/>
  <c r="M517" i="2"/>
  <c r="L517" i="2"/>
  <c r="O516" i="2"/>
  <c r="N516" i="2"/>
  <c r="M516" i="2"/>
  <c r="L516" i="2"/>
  <c r="O515" i="2"/>
  <c r="N515" i="2"/>
  <c r="M515" i="2"/>
  <c r="L515" i="2"/>
  <c r="O514" i="2"/>
  <c r="N514" i="2"/>
  <c r="M514" i="2"/>
  <c r="L514" i="2"/>
  <c r="O513" i="2"/>
  <c r="N513" i="2"/>
  <c r="M513" i="2"/>
  <c r="L513" i="2"/>
  <c r="O512" i="2"/>
  <c r="N512" i="2"/>
  <c r="M512" i="2"/>
  <c r="L512" i="2"/>
  <c r="O511" i="2"/>
  <c r="N511" i="2"/>
  <c r="M511" i="2"/>
  <c r="L511" i="2"/>
  <c r="O510" i="2"/>
  <c r="N510" i="2"/>
  <c r="M510" i="2"/>
  <c r="L510" i="2"/>
  <c r="O509" i="2"/>
  <c r="N509" i="2"/>
  <c r="M509" i="2"/>
  <c r="L509" i="2"/>
  <c r="O508" i="2"/>
  <c r="N508" i="2"/>
  <c r="M508" i="2"/>
  <c r="L508" i="2"/>
  <c r="O507" i="2"/>
  <c r="N507" i="2"/>
  <c r="M507" i="2"/>
  <c r="L507" i="2"/>
  <c r="O506" i="2"/>
  <c r="N506" i="2"/>
  <c r="M506" i="2"/>
  <c r="L506" i="2"/>
  <c r="O505" i="2"/>
  <c r="N505" i="2"/>
  <c r="M505" i="2"/>
  <c r="L505" i="2"/>
  <c r="O504" i="2"/>
  <c r="N504" i="2"/>
  <c r="M504" i="2"/>
  <c r="L504" i="2"/>
  <c r="O503" i="2"/>
  <c r="N503" i="2"/>
  <c r="M503" i="2"/>
  <c r="L503" i="2"/>
  <c r="O502" i="2"/>
  <c r="N502" i="2"/>
  <c r="M502" i="2"/>
  <c r="L502" i="2"/>
  <c r="O501" i="2"/>
  <c r="N501" i="2"/>
  <c r="M501" i="2"/>
  <c r="L501" i="2"/>
  <c r="O500" i="2"/>
  <c r="N500" i="2"/>
  <c r="M500" i="2"/>
  <c r="L500" i="2"/>
  <c r="O499" i="2"/>
  <c r="N499" i="2"/>
  <c r="M499" i="2"/>
  <c r="L499" i="2"/>
  <c r="O498" i="2"/>
  <c r="N498" i="2"/>
  <c r="M498" i="2"/>
  <c r="L498" i="2"/>
  <c r="O497" i="2"/>
  <c r="N497" i="2"/>
  <c r="M497" i="2"/>
  <c r="L497" i="2"/>
  <c r="O496" i="2"/>
  <c r="N496" i="2"/>
  <c r="M496" i="2"/>
  <c r="L496" i="2"/>
  <c r="O495" i="2"/>
  <c r="N495" i="2"/>
  <c r="M495" i="2"/>
  <c r="L495" i="2"/>
  <c r="O494" i="2"/>
  <c r="N494" i="2"/>
  <c r="M494" i="2"/>
  <c r="L494" i="2"/>
  <c r="O493" i="2"/>
  <c r="N493" i="2"/>
  <c r="M493" i="2"/>
  <c r="L493" i="2"/>
  <c r="O492" i="2"/>
  <c r="N492" i="2"/>
  <c r="M492" i="2"/>
  <c r="L492" i="2"/>
  <c r="O491" i="2"/>
  <c r="N491" i="2"/>
  <c r="M491" i="2"/>
  <c r="L491" i="2"/>
  <c r="O490" i="2"/>
  <c r="N490" i="2"/>
  <c r="M490" i="2"/>
  <c r="L490" i="2"/>
  <c r="O489" i="2"/>
  <c r="N489" i="2"/>
  <c r="M489" i="2"/>
  <c r="L489" i="2"/>
  <c r="O488" i="2"/>
  <c r="N488" i="2"/>
  <c r="M488" i="2"/>
  <c r="L488" i="2"/>
  <c r="O487" i="2"/>
  <c r="N487" i="2"/>
  <c r="M487" i="2"/>
  <c r="L487" i="2"/>
  <c r="O486" i="2"/>
  <c r="N486" i="2"/>
  <c r="M486" i="2"/>
  <c r="L486" i="2"/>
  <c r="O485" i="2"/>
  <c r="N485" i="2"/>
  <c r="M485" i="2"/>
  <c r="L485" i="2"/>
  <c r="O484" i="2"/>
  <c r="N484" i="2"/>
  <c r="M484" i="2"/>
  <c r="L484" i="2"/>
  <c r="O483" i="2"/>
  <c r="N483" i="2"/>
  <c r="M483" i="2"/>
  <c r="L483" i="2"/>
  <c r="K481" i="2"/>
  <c r="K482" i="2" s="1"/>
  <c r="J481" i="2"/>
  <c r="J482" i="2" s="1"/>
  <c r="I481" i="2"/>
  <c r="I482" i="2" s="1"/>
  <c r="H481" i="2"/>
  <c r="H482" i="2" s="1"/>
  <c r="G481" i="2"/>
  <c r="G482" i="2" s="1"/>
  <c r="F481" i="2"/>
  <c r="F482" i="2" s="1"/>
  <c r="N482" i="2" s="1"/>
  <c r="E481" i="2"/>
  <c r="E482" i="2" s="1"/>
  <c r="M482" i="2" s="1"/>
  <c r="D481" i="2"/>
  <c r="O480" i="2"/>
  <c r="N480" i="2"/>
  <c r="M480" i="2"/>
  <c r="L480" i="2"/>
  <c r="O479" i="2"/>
  <c r="N479" i="2"/>
  <c r="M479" i="2"/>
  <c r="L479" i="2"/>
  <c r="O478" i="2"/>
  <c r="N478" i="2"/>
  <c r="M478" i="2"/>
  <c r="L478" i="2"/>
  <c r="O477" i="2"/>
  <c r="N477" i="2"/>
  <c r="M477" i="2"/>
  <c r="L477" i="2"/>
  <c r="O476" i="2"/>
  <c r="N476" i="2"/>
  <c r="M476" i="2"/>
  <c r="L476" i="2"/>
  <c r="O475" i="2"/>
  <c r="N475" i="2"/>
  <c r="M475" i="2"/>
  <c r="L475" i="2"/>
  <c r="O474" i="2"/>
  <c r="N474" i="2"/>
  <c r="M474" i="2"/>
  <c r="L474" i="2"/>
  <c r="O473" i="2"/>
  <c r="N473" i="2"/>
  <c r="M473" i="2"/>
  <c r="L473" i="2"/>
  <c r="O472" i="2"/>
  <c r="N472" i="2"/>
  <c r="M472" i="2"/>
  <c r="L472" i="2"/>
  <c r="O471" i="2"/>
  <c r="N471" i="2"/>
  <c r="M471" i="2"/>
  <c r="L471" i="2"/>
  <c r="O470" i="2"/>
  <c r="N470" i="2"/>
  <c r="M470" i="2"/>
  <c r="L470" i="2"/>
  <c r="O469" i="2"/>
  <c r="N469" i="2"/>
  <c r="M469" i="2"/>
  <c r="L469" i="2"/>
  <c r="O468" i="2"/>
  <c r="N468" i="2"/>
  <c r="M468" i="2"/>
  <c r="L468" i="2"/>
  <c r="O467" i="2"/>
  <c r="N467" i="2"/>
  <c r="M467" i="2"/>
  <c r="L467" i="2"/>
  <c r="O466" i="2"/>
  <c r="N466" i="2"/>
  <c r="M466" i="2"/>
  <c r="L466" i="2"/>
  <c r="O465" i="2"/>
  <c r="N465" i="2"/>
  <c r="M465" i="2"/>
  <c r="L465" i="2"/>
  <c r="O464" i="2"/>
  <c r="N464" i="2"/>
  <c r="M464" i="2"/>
  <c r="L464" i="2"/>
  <c r="O463" i="2"/>
  <c r="N463" i="2"/>
  <c r="M463" i="2"/>
  <c r="L463" i="2"/>
  <c r="O462" i="2"/>
  <c r="N462" i="2"/>
  <c r="M462" i="2"/>
  <c r="L462" i="2"/>
  <c r="O461" i="2"/>
  <c r="N461" i="2"/>
  <c r="M461" i="2"/>
  <c r="L461" i="2"/>
  <c r="O460" i="2"/>
  <c r="N460" i="2"/>
  <c r="M460" i="2"/>
  <c r="L460" i="2"/>
  <c r="O459" i="2"/>
  <c r="N459" i="2"/>
  <c r="M459" i="2"/>
  <c r="L459" i="2"/>
  <c r="O458" i="2"/>
  <c r="N458" i="2"/>
  <c r="M458" i="2"/>
  <c r="L458" i="2"/>
  <c r="O457" i="2"/>
  <c r="N457" i="2"/>
  <c r="M457" i="2"/>
  <c r="L457" i="2"/>
  <c r="O456" i="2"/>
  <c r="N456" i="2"/>
  <c r="M456" i="2"/>
  <c r="L456" i="2"/>
  <c r="O455" i="2"/>
  <c r="N455" i="2"/>
  <c r="M455" i="2"/>
  <c r="L455" i="2"/>
  <c r="O454" i="2"/>
  <c r="N454" i="2"/>
  <c r="M454" i="2"/>
  <c r="L454" i="2"/>
  <c r="O453" i="2"/>
  <c r="N453" i="2"/>
  <c r="M453" i="2"/>
  <c r="L453" i="2"/>
  <c r="O452" i="2"/>
  <c r="N452" i="2"/>
  <c r="M452" i="2"/>
  <c r="L452" i="2"/>
  <c r="O451" i="2"/>
  <c r="N451" i="2"/>
  <c r="M451" i="2"/>
  <c r="L451" i="2"/>
  <c r="O450" i="2"/>
  <c r="N450" i="2"/>
  <c r="M450" i="2"/>
  <c r="L450" i="2"/>
  <c r="O449" i="2"/>
  <c r="N449" i="2"/>
  <c r="M449" i="2"/>
  <c r="L449" i="2"/>
  <c r="O448" i="2"/>
  <c r="N448" i="2"/>
  <c r="M448" i="2"/>
  <c r="L448" i="2"/>
  <c r="O447" i="2"/>
  <c r="N447" i="2"/>
  <c r="M447" i="2"/>
  <c r="L447" i="2"/>
  <c r="O446" i="2"/>
  <c r="N446" i="2"/>
  <c r="M446" i="2"/>
  <c r="L446" i="2"/>
  <c r="O445" i="2"/>
  <c r="N445" i="2"/>
  <c r="M445" i="2"/>
  <c r="L445" i="2"/>
  <c r="O444" i="2"/>
  <c r="N444" i="2"/>
  <c r="M444" i="2"/>
  <c r="L444" i="2"/>
  <c r="O443" i="2"/>
  <c r="N443" i="2"/>
  <c r="M443" i="2"/>
  <c r="L443" i="2"/>
  <c r="O442" i="2"/>
  <c r="N442" i="2"/>
  <c r="M442" i="2"/>
  <c r="L442" i="2"/>
  <c r="O441" i="2"/>
  <c r="N441" i="2"/>
  <c r="M441" i="2"/>
  <c r="L441" i="2"/>
  <c r="O440" i="2"/>
  <c r="N440" i="2"/>
  <c r="M440" i="2"/>
  <c r="L440" i="2"/>
  <c r="O439" i="2"/>
  <c r="N439" i="2"/>
  <c r="M439" i="2"/>
  <c r="L439" i="2"/>
  <c r="O438" i="2"/>
  <c r="N438" i="2"/>
  <c r="M438" i="2"/>
  <c r="L438" i="2"/>
  <c r="K436" i="2"/>
  <c r="K437" i="2" s="1"/>
  <c r="J436" i="2"/>
  <c r="J437" i="2" s="1"/>
  <c r="I436" i="2"/>
  <c r="I437" i="2" s="1"/>
  <c r="H436" i="2"/>
  <c r="H437" i="2" s="1"/>
  <c r="G436" i="2"/>
  <c r="G437" i="2" s="1"/>
  <c r="F436" i="2"/>
  <c r="F437" i="2" s="1"/>
  <c r="N437" i="2" s="1"/>
  <c r="E436" i="2"/>
  <c r="E437" i="2" s="1"/>
  <c r="M437" i="2" s="1"/>
  <c r="D436" i="2"/>
  <c r="D437" i="2" s="1"/>
  <c r="O435" i="2"/>
  <c r="N435" i="2"/>
  <c r="M435" i="2"/>
  <c r="L435" i="2"/>
  <c r="O434" i="2"/>
  <c r="N434" i="2"/>
  <c r="M434" i="2"/>
  <c r="L434" i="2"/>
  <c r="O433" i="2"/>
  <c r="N433" i="2"/>
  <c r="M433" i="2"/>
  <c r="L433" i="2"/>
  <c r="O432" i="2"/>
  <c r="N432" i="2"/>
  <c r="M432" i="2"/>
  <c r="L432" i="2"/>
  <c r="O431" i="2"/>
  <c r="N431" i="2"/>
  <c r="M431" i="2"/>
  <c r="L431" i="2"/>
  <c r="O430" i="2"/>
  <c r="N430" i="2"/>
  <c r="M430" i="2"/>
  <c r="L430" i="2"/>
  <c r="O429" i="2"/>
  <c r="N429" i="2"/>
  <c r="M429" i="2"/>
  <c r="L429" i="2"/>
  <c r="O428" i="2"/>
  <c r="N428" i="2"/>
  <c r="M428" i="2"/>
  <c r="L428" i="2"/>
  <c r="O427" i="2"/>
  <c r="N427" i="2"/>
  <c r="M427" i="2"/>
  <c r="L427" i="2"/>
  <c r="O426" i="2"/>
  <c r="N426" i="2"/>
  <c r="M426" i="2"/>
  <c r="L426" i="2"/>
  <c r="O425" i="2"/>
  <c r="N425" i="2"/>
  <c r="M425" i="2"/>
  <c r="L425" i="2"/>
  <c r="O424" i="2"/>
  <c r="N424" i="2"/>
  <c r="M424" i="2"/>
  <c r="L424" i="2"/>
  <c r="O423" i="2"/>
  <c r="N423" i="2"/>
  <c r="M423" i="2"/>
  <c r="L423" i="2"/>
  <c r="O422" i="2"/>
  <c r="N422" i="2"/>
  <c r="M422" i="2"/>
  <c r="L422" i="2"/>
  <c r="O421" i="2"/>
  <c r="N421" i="2"/>
  <c r="M421" i="2"/>
  <c r="L421" i="2"/>
  <c r="O420" i="2"/>
  <c r="N420" i="2"/>
  <c r="M420" i="2"/>
  <c r="L420" i="2"/>
  <c r="O419" i="2"/>
  <c r="N419" i="2"/>
  <c r="M419" i="2"/>
  <c r="L419" i="2"/>
  <c r="O418" i="2"/>
  <c r="N418" i="2"/>
  <c r="M418" i="2"/>
  <c r="L418" i="2"/>
  <c r="O417" i="2"/>
  <c r="N417" i="2"/>
  <c r="M417" i="2"/>
  <c r="L417" i="2"/>
  <c r="O416" i="2"/>
  <c r="N416" i="2"/>
  <c r="M416" i="2"/>
  <c r="L416" i="2"/>
  <c r="O415" i="2"/>
  <c r="N415" i="2"/>
  <c r="M415" i="2"/>
  <c r="L415" i="2"/>
  <c r="O414" i="2"/>
  <c r="N414" i="2"/>
  <c r="M414" i="2"/>
  <c r="L414" i="2"/>
  <c r="O413" i="2"/>
  <c r="N413" i="2"/>
  <c r="M413" i="2"/>
  <c r="L413" i="2"/>
  <c r="O412" i="2"/>
  <c r="N412" i="2"/>
  <c r="M412" i="2"/>
  <c r="L412" i="2"/>
  <c r="O411" i="2"/>
  <c r="N411" i="2"/>
  <c r="M411" i="2"/>
  <c r="L411" i="2"/>
  <c r="O410" i="2"/>
  <c r="N410" i="2"/>
  <c r="M410" i="2"/>
  <c r="L410" i="2"/>
  <c r="O409" i="2"/>
  <c r="N409" i="2"/>
  <c r="M409" i="2"/>
  <c r="L409" i="2"/>
  <c r="O408" i="2"/>
  <c r="N408" i="2"/>
  <c r="M408" i="2"/>
  <c r="L408" i="2"/>
  <c r="O407" i="2"/>
  <c r="N407" i="2"/>
  <c r="M407" i="2"/>
  <c r="L407" i="2"/>
  <c r="O406" i="2"/>
  <c r="N406" i="2"/>
  <c r="M406" i="2"/>
  <c r="L406" i="2"/>
  <c r="O405" i="2"/>
  <c r="N405" i="2"/>
  <c r="M405" i="2"/>
  <c r="L405" i="2"/>
  <c r="O404" i="2"/>
  <c r="N404" i="2"/>
  <c r="M404" i="2"/>
  <c r="L404" i="2"/>
  <c r="O403" i="2"/>
  <c r="N403" i="2"/>
  <c r="M403" i="2"/>
  <c r="L403" i="2"/>
  <c r="O402" i="2"/>
  <c r="N402" i="2"/>
  <c r="M402" i="2"/>
  <c r="L402" i="2"/>
  <c r="O401" i="2"/>
  <c r="N401" i="2"/>
  <c r="M401" i="2"/>
  <c r="L401" i="2"/>
  <c r="O400" i="2"/>
  <c r="N400" i="2"/>
  <c r="M400" i="2"/>
  <c r="L400" i="2"/>
  <c r="O399" i="2"/>
  <c r="N399" i="2"/>
  <c r="M399" i="2"/>
  <c r="L399" i="2"/>
  <c r="O398" i="2"/>
  <c r="N398" i="2"/>
  <c r="M398" i="2"/>
  <c r="L398" i="2"/>
  <c r="O397" i="2"/>
  <c r="N397" i="2"/>
  <c r="M397" i="2"/>
  <c r="L397" i="2"/>
  <c r="O396" i="2"/>
  <c r="N396" i="2"/>
  <c r="M396" i="2"/>
  <c r="L396" i="2"/>
  <c r="O395" i="2"/>
  <c r="N395" i="2"/>
  <c r="M395" i="2"/>
  <c r="L395" i="2"/>
  <c r="O394" i="2"/>
  <c r="N394" i="2"/>
  <c r="M394" i="2"/>
  <c r="L394" i="2"/>
  <c r="O393" i="2"/>
  <c r="N393" i="2"/>
  <c r="M393" i="2"/>
  <c r="L393" i="2"/>
  <c r="K391" i="2"/>
  <c r="K392" i="2" s="1"/>
  <c r="J391" i="2"/>
  <c r="J392" i="2" s="1"/>
  <c r="I391" i="2"/>
  <c r="I392" i="2" s="1"/>
  <c r="H391" i="2"/>
  <c r="H392" i="2" s="1"/>
  <c r="G391" i="2"/>
  <c r="G392" i="2" s="1"/>
  <c r="F391" i="2"/>
  <c r="F392" i="2" s="1"/>
  <c r="N392" i="2" s="1"/>
  <c r="E391" i="2"/>
  <c r="M391" i="2" s="1"/>
  <c r="D391" i="2"/>
  <c r="D392" i="2" s="1"/>
  <c r="O390" i="2"/>
  <c r="N390" i="2"/>
  <c r="M390" i="2"/>
  <c r="L390" i="2"/>
  <c r="O389" i="2"/>
  <c r="N389" i="2"/>
  <c r="M389" i="2"/>
  <c r="L389" i="2"/>
  <c r="O388" i="2"/>
  <c r="N388" i="2"/>
  <c r="M388" i="2"/>
  <c r="L388" i="2"/>
  <c r="O387" i="2"/>
  <c r="N387" i="2"/>
  <c r="M387" i="2"/>
  <c r="L387" i="2"/>
  <c r="O386" i="2"/>
  <c r="N386" i="2"/>
  <c r="M386" i="2"/>
  <c r="L386" i="2"/>
  <c r="O385" i="2"/>
  <c r="N385" i="2"/>
  <c r="M385" i="2"/>
  <c r="L385" i="2"/>
  <c r="O384" i="2"/>
  <c r="N384" i="2"/>
  <c r="M384" i="2"/>
  <c r="L384" i="2"/>
  <c r="O383" i="2"/>
  <c r="N383" i="2"/>
  <c r="M383" i="2"/>
  <c r="L383" i="2"/>
  <c r="O382" i="2"/>
  <c r="N382" i="2"/>
  <c r="M382" i="2"/>
  <c r="L382" i="2"/>
  <c r="O381" i="2"/>
  <c r="N381" i="2"/>
  <c r="M381" i="2"/>
  <c r="L381" i="2"/>
  <c r="O380" i="2"/>
  <c r="N380" i="2"/>
  <c r="M380" i="2"/>
  <c r="L380" i="2"/>
  <c r="O379" i="2"/>
  <c r="N379" i="2"/>
  <c r="M379" i="2"/>
  <c r="L379" i="2"/>
  <c r="O378" i="2"/>
  <c r="N378" i="2"/>
  <c r="M378" i="2"/>
  <c r="L378" i="2"/>
  <c r="O377" i="2"/>
  <c r="N377" i="2"/>
  <c r="M377" i="2"/>
  <c r="L377" i="2"/>
  <c r="O376" i="2"/>
  <c r="N376" i="2"/>
  <c r="M376" i="2"/>
  <c r="L376" i="2"/>
  <c r="O375" i="2"/>
  <c r="N375" i="2"/>
  <c r="M375" i="2"/>
  <c r="L375" i="2"/>
  <c r="O374" i="2"/>
  <c r="N374" i="2"/>
  <c r="M374" i="2"/>
  <c r="L374" i="2"/>
  <c r="O373" i="2"/>
  <c r="N373" i="2"/>
  <c r="M373" i="2"/>
  <c r="L373" i="2"/>
  <c r="O372" i="2"/>
  <c r="N372" i="2"/>
  <c r="M372" i="2"/>
  <c r="L372" i="2"/>
  <c r="O371" i="2"/>
  <c r="N371" i="2"/>
  <c r="M371" i="2"/>
  <c r="L371" i="2"/>
  <c r="O370" i="2"/>
  <c r="N370" i="2"/>
  <c r="M370" i="2"/>
  <c r="L370" i="2"/>
  <c r="O369" i="2"/>
  <c r="N369" i="2"/>
  <c r="M369" i="2"/>
  <c r="L369" i="2"/>
  <c r="O368" i="2"/>
  <c r="N368" i="2"/>
  <c r="M368" i="2"/>
  <c r="L368" i="2"/>
  <c r="O367" i="2"/>
  <c r="N367" i="2"/>
  <c r="M367" i="2"/>
  <c r="L367" i="2"/>
  <c r="O366" i="2"/>
  <c r="N366" i="2"/>
  <c r="M366" i="2"/>
  <c r="L366" i="2"/>
  <c r="O365" i="2"/>
  <c r="N365" i="2"/>
  <c r="M365" i="2"/>
  <c r="L365" i="2"/>
  <c r="O364" i="2"/>
  <c r="N364" i="2"/>
  <c r="M364" i="2"/>
  <c r="L364" i="2"/>
  <c r="O363" i="2"/>
  <c r="N363" i="2"/>
  <c r="M363" i="2"/>
  <c r="L363" i="2"/>
  <c r="O362" i="2"/>
  <c r="N362" i="2"/>
  <c r="M362" i="2"/>
  <c r="L362" i="2"/>
  <c r="O361" i="2"/>
  <c r="N361" i="2"/>
  <c r="M361" i="2"/>
  <c r="L361" i="2"/>
  <c r="O360" i="2"/>
  <c r="N360" i="2"/>
  <c r="M360" i="2"/>
  <c r="L360" i="2"/>
  <c r="O359" i="2"/>
  <c r="N359" i="2"/>
  <c r="M359" i="2"/>
  <c r="L359" i="2"/>
  <c r="O358" i="2"/>
  <c r="N358" i="2"/>
  <c r="M358" i="2"/>
  <c r="L358" i="2"/>
  <c r="O357" i="2"/>
  <c r="N357" i="2"/>
  <c r="M357" i="2"/>
  <c r="L357" i="2"/>
  <c r="O356" i="2"/>
  <c r="N356" i="2"/>
  <c r="M356" i="2"/>
  <c r="L356" i="2"/>
  <c r="O355" i="2"/>
  <c r="N355" i="2"/>
  <c r="M355" i="2"/>
  <c r="L355" i="2"/>
  <c r="O354" i="2"/>
  <c r="N354" i="2"/>
  <c r="M354" i="2"/>
  <c r="L354" i="2"/>
  <c r="O353" i="2"/>
  <c r="N353" i="2"/>
  <c r="M353" i="2"/>
  <c r="L353" i="2"/>
  <c r="O352" i="2"/>
  <c r="N352" i="2"/>
  <c r="M352" i="2"/>
  <c r="L352" i="2"/>
  <c r="O351" i="2"/>
  <c r="N351" i="2"/>
  <c r="M351" i="2"/>
  <c r="L351" i="2"/>
  <c r="O350" i="2"/>
  <c r="N350" i="2"/>
  <c r="M350" i="2"/>
  <c r="L350" i="2"/>
  <c r="O349" i="2"/>
  <c r="N349" i="2"/>
  <c r="M349" i="2"/>
  <c r="L349" i="2"/>
  <c r="O348" i="2"/>
  <c r="N348" i="2"/>
  <c r="M348" i="2"/>
  <c r="L348" i="2"/>
  <c r="K346" i="2"/>
  <c r="K347" i="2" s="1"/>
  <c r="J346" i="2"/>
  <c r="J347" i="2" s="1"/>
  <c r="I346" i="2"/>
  <c r="I347" i="2" s="1"/>
  <c r="H346" i="2"/>
  <c r="H347" i="2" s="1"/>
  <c r="G346" i="2"/>
  <c r="G347" i="2" s="1"/>
  <c r="F346" i="2"/>
  <c r="F347" i="2" s="1"/>
  <c r="N347" i="2" s="1"/>
  <c r="E346" i="2"/>
  <c r="E347" i="2" s="1"/>
  <c r="M347" i="2" s="1"/>
  <c r="D346" i="2"/>
  <c r="D347" i="2" s="1"/>
  <c r="O345" i="2"/>
  <c r="N345" i="2"/>
  <c r="M345" i="2"/>
  <c r="L345" i="2"/>
  <c r="O344" i="2"/>
  <c r="N344" i="2"/>
  <c r="M344" i="2"/>
  <c r="L344" i="2"/>
  <c r="O343" i="2"/>
  <c r="N343" i="2"/>
  <c r="M343" i="2"/>
  <c r="L343" i="2"/>
  <c r="O342" i="2"/>
  <c r="N342" i="2"/>
  <c r="M342" i="2"/>
  <c r="L342" i="2"/>
  <c r="O341" i="2"/>
  <c r="N341" i="2"/>
  <c r="M341" i="2"/>
  <c r="L341" i="2"/>
  <c r="O340" i="2"/>
  <c r="N340" i="2"/>
  <c r="M340" i="2"/>
  <c r="L340" i="2"/>
  <c r="O339" i="2"/>
  <c r="N339" i="2"/>
  <c r="M339" i="2"/>
  <c r="L339" i="2"/>
  <c r="O338" i="2"/>
  <c r="N338" i="2"/>
  <c r="M338" i="2"/>
  <c r="L338" i="2"/>
  <c r="O337" i="2"/>
  <c r="N337" i="2"/>
  <c r="M337" i="2"/>
  <c r="L337" i="2"/>
  <c r="O336" i="2"/>
  <c r="N336" i="2"/>
  <c r="M336" i="2"/>
  <c r="L336" i="2"/>
  <c r="O335" i="2"/>
  <c r="N335" i="2"/>
  <c r="M335" i="2"/>
  <c r="L335" i="2"/>
  <c r="O334" i="2"/>
  <c r="N334" i="2"/>
  <c r="M334" i="2"/>
  <c r="L334" i="2"/>
  <c r="O333" i="2"/>
  <c r="N333" i="2"/>
  <c r="M333" i="2"/>
  <c r="L333" i="2"/>
  <c r="O332" i="2"/>
  <c r="N332" i="2"/>
  <c r="M332" i="2"/>
  <c r="L332" i="2"/>
  <c r="O331" i="2"/>
  <c r="N331" i="2"/>
  <c r="M331" i="2"/>
  <c r="L331" i="2"/>
  <c r="O330" i="2"/>
  <c r="N330" i="2"/>
  <c r="M330" i="2"/>
  <c r="L330" i="2"/>
  <c r="O329" i="2"/>
  <c r="N329" i="2"/>
  <c r="M329" i="2"/>
  <c r="L329" i="2"/>
  <c r="O328" i="2"/>
  <c r="N328" i="2"/>
  <c r="M328" i="2"/>
  <c r="L328" i="2"/>
  <c r="O327" i="2"/>
  <c r="N327" i="2"/>
  <c r="M327" i="2"/>
  <c r="L327" i="2"/>
  <c r="O326" i="2"/>
  <c r="N326" i="2"/>
  <c r="M326" i="2"/>
  <c r="L326" i="2"/>
  <c r="O325" i="2"/>
  <c r="N325" i="2"/>
  <c r="M325" i="2"/>
  <c r="L325" i="2"/>
  <c r="O324" i="2"/>
  <c r="N324" i="2"/>
  <c r="M324" i="2"/>
  <c r="L324" i="2"/>
  <c r="O323" i="2"/>
  <c r="N323" i="2"/>
  <c r="M323" i="2"/>
  <c r="L323" i="2"/>
  <c r="O322" i="2"/>
  <c r="N322" i="2"/>
  <c r="M322" i="2"/>
  <c r="L322" i="2"/>
  <c r="O321" i="2"/>
  <c r="N321" i="2"/>
  <c r="M321" i="2"/>
  <c r="L321" i="2"/>
  <c r="O320" i="2"/>
  <c r="N320" i="2"/>
  <c r="M320" i="2"/>
  <c r="L320" i="2"/>
  <c r="O319" i="2"/>
  <c r="N319" i="2"/>
  <c r="M319" i="2"/>
  <c r="L319" i="2"/>
  <c r="O318" i="2"/>
  <c r="N318" i="2"/>
  <c r="M318" i="2"/>
  <c r="L318" i="2"/>
  <c r="O317" i="2"/>
  <c r="N317" i="2"/>
  <c r="M317" i="2"/>
  <c r="L317" i="2"/>
  <c r="O316" i="2"/>
  <c r="N316" i="2"/>
  <c r="M316" i="2"/>
  <c r="L316" i="2"/>
  <c r="O315" i="2"/>
  <c r="N315" i="2"/>
  <c r="M315" i="2"/>
  <c r="L315" i="2"/>
  <c r="O314" i="2"/>
  <c r="N314" i="2"/>
  <c r="M314" i="2"/>
  <c r="L314" i="2"/>
  <c r="O313" i="2"/>
  <c r="N313" i="2"/>
  <c r="M313" i="2"/>
  <c r="L313" i="2"/>
  <c r="O312" i="2"/>
  <c r="N312" i="2"/>
  <c r="M312" i="2"/>
  <c r="L312" i="2"/>
  <c r="O311" i="2"/>
  <c r="N311" i="2"/>
  <c r="M311" i="2"/>
  <c r="L311" i="2"/>
  <c r="O310" i="2"/>
  <c r="N310" i="2"/>
  <c r="M310" i="2"/>
  <c r="L310" i="2"/>
  <c r="O309" i="2"/>
  <c r="N309" i="2"/>
  <c r="M309" i="2"/>
  <c r="L309" i="2"/>
  <c r="O308" i="2"/>
  <c r="N308" i="2"/>
  <c r="M308" i="2"/>
  <c r="L308" i="2"/>
  <c r="O307" i="2"/>
  <c r="N307" i="2"/>
  <c r="M307" i="2"/>
  <c r="L307" i="2"/>
  <c r="O306" i="2"/>
  <c r="N306" i="2"/>
  <c r="M306" i="2"/>
  <c r="L306" i="2"/>
  <c r="O305" i="2"/>
  <c r="N305" i="2"/>
  <c r="M305" i="2"/>
  <c r="L305" i="2"/>
  <c r="O304" i="2"/>
  <c r="N304" i="2"/>
  <c r="M304" i="2"/>
  <c r="L304" i="2"/>
  <c r="O303" i="2"/>
  <c r="N303" i="2"/>
  <c r="M303" i="2"/>
  <c r="L303" i="2"/>
  <c r="K301" i="2"/>
  <c r="K302" i="2" s="1"/>
  <c r="J301" i="2"/>
  <c r="J302" i="2" s="1"/>
  <c r="I301" i="2"/>
  <c r="I302" i="2" s="1"/>
  <c r="H301" i="2"/>
  <c r="H302" i="2" s="1"/>
  <c r="G301" i="2"/>
  <c r="G302" i="2" s="1"/>
  <c r="F301" i="2"/>
  <c r="F302" i="2" s="1"/>
  <c r="N302" i="2" s="1"/>
  <c r="E301" i="2"/>
  <c r="E302" i="2" s="1"/>
  <c r="M302" i="2" s="1"/>
  <c r="D301" i="2"/>
  <c r="D302" i="2" s="1"/>
  <c r="O300" i="2"/>
  <c r="N300" i="2"/>
  <c r="M300" i="2"/>
  <c r="L300" i="2"/>
  <c r="O299" i="2"/>
  <c r="N299" i="2"/>
  <c r="M299" i="2"/>
  <c r="L299" i="2"/>
  <c r="O298" i="2"/>
  <c r="N298" i="2"/>
  <c r="M298" i="2"/>
  <c r="L298" i="2"/>
  <c r="O297" i="2"/>
  <c r="N297" i="2"/>
  <c r="M297" i="2"/>
  <c r="L297" i="2"/>
  <c r="O296" i="2"/>
  <c r="N296" i="2"/>
  <c r="M296" i="2"/>
  <c r="L296" i="2"/>
  <c r="O295" i="2"/>
  <c r="N295" i="2"/>
  <c r="M295" i="2"/>
  <c r="L295" i="2"/>
  <c r="O294" i="2"/>
  <c r="N294" i="2"/>
  <c r="M294" i="2"/>
  <c r="L294" i="2"/>
  <c r="O293" i="2"/>
  <c r="N293" i="2"/>
  <c r="M293" i="2"/>
  <c r="L293" i="2"/>
  <c r="O292" i="2"/>
  <c r="N292" i="2"/>
  <c r="M292" i="2"/>
  <c r="L292" i="2"/>
  <c r="O291" i="2"/>
  <c r="N291" i="2"/>
  <c r="M291" i="2"/>
  <c r="L291" i="2"/>
  <c r="O290" i="2"/>
  <c r="N290" i="2"/>
  <c r="M290" i="2"/>
  <c r="L290" i="2"/>
  <c r="O289" i="2"/>
  <c r="N289" i="2"/>
  <c r="M289" i="2"/>
  <c r="L289" i="2"/>
  <c r="O288" i="2"/>
  <c r="N288" i="2"/>
  <c r="M288" i="2"/>
  <c r="L288" i="2"/>
  <c r="O287" i="2"/>
  <c r="N287" i="2"/>
  <c r="M287" i="2"/>
  <c r="L287" i="2"/>
  <c r="O286" i="2"/>
  <c r="N286" i="2"/>
  <c r="M286" i="2"/>
  <c r="L286" i="2"/>
  <c r="O285" i="2"/>
  <c r="N285" i="2"/>
  <c r="M285" i="2"/>
  <c r="L285" i="2"/>
  <c r="O284" i="2"/>
  <c r="N284" i="2"/>
  <c r="M284" i="2"/>
  <c r="L284" i="2"/>
  <c r="O283" i="2"/>
  <c r="N283" i="2"/>
  <c r="M283" i="2"/>
  <c r="L283" i="2"/>
  <c r="O282" i="2"/>
  <c r="N282" i="2"/>
  <c r="M282" i="2"/>
  <c r="L282" i="2"/>
  <c r="O281" i="2"/>
  <c r="N281" i="2"/>
  <c r="M281" i="2"/>
  <c r="L281" i="2"/>
  <c r="O280" i="2"/>
  <c r="N280" i="2"/>
  <c r="M280" i="2"/>
  <c r="L280" i="2"/>
  <c r="O279" i="2"/>
  <c r="N279" i="2"/>
  <c r="M279" i="2"/>
  <c r="L279" i="2"/>
  <c r="O278" i="2"/>
  <c r="N278" i="2"/>
  <c r="M278" i="2"/>
  <c r="L278" i="2"/>
  <c r="O277" i="2"/>
  <c r="N277" i="2"/>
  <c r="M277" i="2"/>
  <c r="L277" i="2"/>
  <c r="O276" i="2"/>
  <c r="N276" i="2"/>
  <c r="M276" i="2"/>
  <c r="L276" i="2"/>
  <c r="O275" i="2"/>
  <c r="N275" i="2"/>
  <c r="M275" i="2"/>
  <c r="L275" i="2"/>
  <c r="O274" i="2"/>
  <c r="N274" i="2"/>
  <c r="M274" i="2"/>
  <c r="L274" i="2"/>
  <c r="O273" i="2"/>
  <c r="N273" i="2"/>
  <c r="M273" i="2"/>
  <c r="L273" i="2"/>
  <c r="O272" i="2"/>
  <c r="N272" i="2"/>
  <c r="M272" i="2"/>
  <c r="L272" i="2"/>
  <c r="O271" i="2"/>
  <c r="N271" i="2"/>
  <c r="M271" i="2"/>
  <c r="L271" i="2"/>
  <c r="O270" i="2"/>
  <c r="N270" i="2"/>
  <c r="M270" i="2"/>
  <c r="L270" i="2"/>
  <c r="O269" i="2"/>
  <c r="N269" i="2"/>
  <c r="M269" i="2"/>
  <c r="L269" i="2"/>
  <c r="O268" i="2"/>
  <c r="N268" i="2"/>
  <c r="M268" i="2"/>
  <c r="L268" i="2"/>
  <c r="O267" i="2"/>
  <c r="N267" i="2"/>
  <c r="M267" i="2"/>
  <c r="L267" i="2"/>
  <c r="O266" i="2"/>
  <c r="N266" i="2"/>
  <c r="M266" i="2"/>
  <c r="L266" i="2"/>
  <c r="O265" i="2"/>
  <c r="N265" i="2"/>
  <c r="M265" i="2"/>
  <c r="L265" i="2"/>
  <c r="O264" i="2"/>
  <c r="N264" i="2"/>
  <c r="M264" i="2"/>
  <c r="L264" i="2"/>
  <c r="O263" i="2"/>
  <c r="N263" i="2"/>
  <c r="M263" i="2"/>
  <c r="L263" i="2"/>
  <c r="O262" i="2"/>
  <c r="N262" i="2"/>
  <c r="M262" i="2"/>
  <c r="L262" i="2"/>
  <c r="O261" i="2"/>
  <c r="N261" i="2"/>
  <c r="M261" i="2"/>
  <c r="L261" i="2"/>
  <c r="O260" i="2"/>
  <c r="N260" i="2"/>
  <c r="M260" i="2"/>
  <c r="L260" i="2"/>
  <c r="O259" i="2"/>
  <c r="N259" i="2"/>
  <c r="M259" i="2"/>
  <c r="L259" i="2"/>
  <c r="O258" i="2"/>
  <c r="N258" i="2"/>
  <c r="M258" i="2"/>
  <c r="L258" i="2"/>
  <c r="K256" i="2"/>
  <c r="K257" i="2" s="1"/>
  <c r="J256" i="2"/>
  <c r="J257" i="2" s="1"/>
  <c r="I256" i="2"/>
  <c r="I257" i="2" s="1"/>
  <c r="H256" i="2"/>
  <c r="H257" i="2" s="1"/>
  <c r="G256" i="2"/>
  <c r="G257" i="2" s="1"/>
  <c r="F256" i="2"/>
  <c r="F257" i="2" s="1"/>
  <c r="N257" i="2" s="1"/>
  <c r="E256" i="2"/>
  <c r="E257" i="2" s="1"/>
  <c r="M257" i="2" s="1"/>
  <c r="D256" i="2"/>
  <c r="O255" i="2"/>
  <c r="N255" i="2"/>
  <c r="M255" i="2"/>
  <c r="L255" i="2"/>
  <c r="O254" i="2"/>
  <c r="N254" i="2"/>
  <c r="M254" i="2"/>
  <c r="L254" i="2"/>
  <c r="O253" i="2"/>
  <c r="N253" i="2"/>
  <c r="M253" i="2"/>
  <c r="L253" i="2"/>
  <c r="O252" i="2"/>
  <c r="N252" i="2"/>
  <c r="M252" i="2"/>
  <c r="L252" i="2"/>
  <c r="O251" i="2"/>
  <c r="N251" i="2"/>
  <c r="M251" i="2"/>
  <c r="L251" i="2"/>
  <c r="O250" i="2"/>
  <c r="N250" i="2"/>
  <c r="M250" i="2"/>
  <c r="L250" i="2"/>
  <c r="O249" i="2"/>
  <c r="N249" i="2"/>
  <c r="M249" i="2"/>
  <c r="L249" i="2"/>
  <c r="O248" i="2"/>
  <c r="N248" i="2"/>
  <c r="M248" i="2"/>
  <c r="L248" i="2"/>
  <c r="O247" i="2"/>
  <c r="N247" i="2"/>
  <c r="M247" i="2"/>
  <c r="L247" i="2"/>
  <c r="O246" i="2"/>
  <c r="N246" i="2"/>
  <c r="M246" i="2"/>
  <c r="L246" i="2"/>
  <c r="O245" i="2"/>
  <c r="N245" i="2"/>
  <c r="M245" i="2"/>
  <c r="L245" i="2"/>
  <c r="O244" i="2"/>
  <c r="N244" i="2"/>
  <c r="M244" i="2"/>
  <c r="L244" i="2"/>
  <c r="O243" i="2"/>
  <c r="N243" i="2"/>
  <c r="M243" i="2"/>
  <c r="L243" i="2"/>
  <c r="O242" i="2"/>
  <c r="N242" i="2"/>
  <c r="M242" i="2"/>
  <c r="L242" i="2"/>
  <c r="O241" i="2"/>
  <c r="N241" i="2"/>
  <c r="M241" i="2"/>
  <c r="L241" i="2"/>
  <c r="O240" i="2"/>
  <c r="N240" i="2"/>
  <c r="M240" i="2"/>
  <c r="L240" i="2"/>
  <c r="O239" i="2"/>
  <c r="N239" i="2"/>
  <c r="M239" i="2"/>
  <c r="L239" i="2"/>
  <c r="O238" i="2"/>
  <c r="N238" i="2"/>
  <c r="M238" i="2"/>
  <c r="L238" i="2"/>
  <c r="O237" i="2"/>
  <c r="N237" i="2"/>
  <c r="M237" i="2"/>
  <c r="L237" i="2"/>
  <c r="O236" i="2"/>
  <c r="N236" i="2"/>
  <c r="M236" i="2"/>
  <c r="L236" i="2"/>
  <c r="O235" i="2"/>
  <c r="N235" i="2"/>
  <c r="M235" i="2"/>
  <c r="L235" i="2"/>
  <c r="O234" i="2"/>
  <c r="N234" i="2"/>
  <c r="M234" i="2"/>
  <c r="L234" i="2"/>
  <c r="O233" i="2"/>
  <c r="N233" i="2"/>
  <c r="M233" i="2"/>
  <c r="L233" i="2"/>
  <c r="O232" i="2"/>
  <c r="N232" i="2"/>
  <c r="M232" i="2"/>
  <c r="L232" i="2"/>
  <c r="O231" i="2"/>
  <c r="N231" i="2"/>
  <c r="M231" i="2"/>
  <c r="L231" i="2"/>
  <c r="O230" i="2"/>
  <c r="N230" i="2"/>
  <c r="M230" i="2"/>
  <c r="L230" i="2"/>
  <c r="O229" i="2"/>
  <c r="N229" i="2"/>
  <c r="M229" i="2"/>
  <c r="L229" i="2"/>
  <c r="O228" i="2"/>
  <c r="N228" i="2"/>
  <c r="M228" i="2"/>
  <c r="L228" i="2"/>
  <c r="O227" i="2"/>
  <c r="N227" i="2"/>
  <c r="M227" i="2"/>
  <c r="L227" i="2"/>
  <c r="O226" i="2"/>
  <c r="N226" i="2"/>
  <c r="M226" i="2"/>
  <c r="L226" i="2"/>
  <c r="O225" i="2"/>
  <c r="N225" i="2"/>
  <c r="M225" i="2"/>
  <c r="L225" i="2"/>
  <c r="O224" i="2"/>
  <c r="N224" i="2"/>
  <c r="M224" i="2"/>
  <c r="L224" i="2"/>
  <c r="O223" i="2"/>
  <c r="N223" i="2"/>
  <c r="M223" i="2"/>
  <c r="L223" i="2"/>
  <c r="O222" i="2"/>
  <c r="N222" i="2"/>
  <c r="M222" i="2"/>
  <c r="L222" i="2"/>
  <c r="O221" i="2"/>
  <c r="N221" i="2"/>
  <c r="M221" i="2"/>
  <c r="L221" i="2"/>
  <c r="O220" i="2"/>
  <c r="N220" i="2"/>
  <c r="M220" i="2"/>
  <c r="L220" i="2"/>
  <c r="O219" i="2"/>
  <c r="N219" i="2"/>
  <c r="M219" i="2"/>
  <c r="L219" i="2"/>
  <c r="O218" i="2"/>
  <c r="N218" i="2"/>
  <c r="M218" i="2"/>
  <c r="L218" i="2"/>
  <c r="O217" i="2"/>
  <c r="N217" i="2"/>
  <c r="M217" i="2"/>
  <c r="L217" i="2"/>
  <c r="O216" i="2"/>
  <c r="N216" i="2"/>
  <c r="M216" i="2"/>
  <c r="L216" i="2"/>
  <c r="O215" i="2"/>
  <c r="N215" i="2"/>
  <c r="M215" i="2"/>
  <c r="L215" i="2"/>
  <c r="O214" i="2"/>
  <c r="N214" i="2"/>
  <c r="M214" i="2"/>
  <c r="L214" i="2"/>
  <c r="O213" i="2"/>
  <c r="N213" i="2"/>
  <c r="M213" i="2"/>
  <c r="L213" i="2"/>
  <c r="K211" i="2"/>
  <c r="K212" i="2" s="1"/>
  <c r="J211" i="2"/>
  <c r="J212" i="2" s="1"/>
  <c r="I211" i="2"/>
  <c r="I212" i="2" s="1"/>
  <c r="H211" i="2"/>
  <c r="H212" i="2" s="1"/>
  <c r="G211" i="2"/>
  <c r="G212" i="2" s="1"/>
  <c r="F211" i="2"/>
  <c r="F212" i="2" s="1"/>
  <c r="N212" i="2" s="1"/>
  <c r="E211" i="2"/>
  <c r="M211" i="2" s="1"/>
  <c r="D211" i="2"/>
  <c r="D212" i="2" s="1"/>
  <c r="O210" i="2"/>
  <c r="N210" i="2"/>
  <c r="M210" i="2"/>
  <c r="L210" i="2"/>
  <c r="O209" i="2"/>
  <c r="N209" i="2"/>
  <c r="M209" i="2"/>
  <c r="L209" i="2"/>
  <c r="O208" i="2"/>
  <c r="N208" i="2"/>
  <c r="M208" i="2"/>
  <c r="L208" i="2"/>
  <c r="O207" i="2"/>
  <c r="N207" i="2"/>
  <c r="M207" i="2"/>
  <c r="L207" i="2"/>
  <c r="O206" i="2"/>
  <c r="N206" i="2"/>
  <c r="M206" i="2"/>
  <c r="L206" i="2"/>
  <c r="O205" i="2"/>
  <c r="N205" i="2"/>
  <c r="M205" i="2"/>
  <c r="L205" i="2"/>
  <c r="O204" i="2"/>
  <c r="N204" i="2"/>
  <c r="M204" i="2"/>
  <c r="L204" i="2"/>
  <c r="O203" i="2"/>
  <c r="N203" i="2"/>
  <c r="M203" i="2"/>
  <c r="L203" i="2"/>
  <c r="O202" i="2"/>
  <c r="N202" i="2"/>
  <c r="M202" i="2"/>
  <c r="L202" i="2"/>
  <c r="O201" i="2"/>
  <c r="N201" i="2"/>
  <c r="M201" i="2"/>
  <c r="L201" i="2"/>
  <c r="O200" i="2"/>
  <c r="N200" i="2"/>
  <c r="M200" i="2"/>
  <c r="L200" i="2"/>
  <c r="O199" i="2"/>
  <c r="N199" i="2"/>
  <c r="M199" i="2"/>
  <c r="L199" i="2"/>
  <c r="O198" i="2"/>
  <c r="N198" i="2"/>
  <c r="M198" i="2"/>
  <c r="L198" i="2"/>
  <c r="O197" i="2"/>
  <c r="N197" i="2"/>
  <c r="M197" i="2"/>
  <c r="L197" i="2"/>
  <c r="O196" i="2"/>
  <c r="N196" i="2"/>
  <c r="M196" i="2"/>
  <c r="L196" i="2"/>
  <c r="O195" i="2"/>
  <c r="N195" i="2"/>
  <c r="M195" i="2"/>
  <c r="L195" i="2"/>
  <c r="O194" i="2"/>
  <c r="N194" i="2"/>
  <c r="M194" i="2"/>
  <c r="L194" i="2"/>
  <c r="O193" i="2"/>
  <c r="N193" i="2"/>
  <c r="M193" i="2"/>
  <c r="L193" i="2"/>
  <c r="O192" i="2"/>
  <c r="N192" i="2"/>
  <c r="M192" i="2"/>
  <c r="L192" i="2"/>
  <c r="O191" i="2"/>
  <c r="N191" i="2"/>
  <c r="M191" i="2"/>
  <c r="L191" i="2"/>
  <c r="O190" i="2"/>
  <c r="N190" i="2"/>
  <c r="M190" i="2"/>
  <c r="L190" i="2"/>
  <c r="O189" i="2"/>
  <c r="N189" i="2"/>
  <c r="M189" i="2"/>
  <c r="L189" i="2"/>
  <c r="O188" i="2"/>
  <c r="N188" i="2"/>
  <c r="M188" i="2"/>
  <c r="L188" i="2"/>
  <c r="O187" i="2"/>
  <c r="N187" i="2"/>
  <c r="M187" i="2"/>
  <c r="L187" i="2"/>
  <c r="O186" i="2"/>
  <c r="N186" i="2"/>
  <c r="M186" i="2"/>
  <c r="L186" i="2"/>
  <c r="O185" i="2"/>
  <c r="N185" i="2"/>
  <c r="M185" i="2"/>
  <c r="L185" i="2"/>
  <c r="O184" i="2"/>
  <c r="N184" i="2"/>
  <c r="M184" i="2"/>
  <c r="L184" i="2"/>
  <c r="O183" i="2"/>
  <c r="N183" i="2"/>
  <c r="M183" i="2"/>
  <c r="L183" i="2"/>
  <c r="O182" i="2"/>
  <c r="N182" i="2"/>
  <c r="M182" i="2"/>
  <c r="L182" i="2"/>
  <c r="O181" i="2"/>
  <c r="N181" i="2"/>
  <c r="M181" i="2"/>
  <c r="L181" i="2"/>
  <c r="O180" i="2"/>
  <c r="N180" i="2"/>
  <c r="M180" i="2"/>
  <c r="L180" i="2"/>
  <c r="O179" i="2"/>
  <c r="N179" i="2"/>
  <c r="M179" i="2"/>
  <c r="L179" i="2"/>
  <c r="O178" i="2"/>
  <c r="N178" i="2"/>
  <c r="M178" i="2"/>
  <c r="L178" i="2"/>
  <c r="O177" i="2"/>
  <c r="N177" i="2"/>
  <c r="M177" i="2"/>
  <c r="L177" i="2"/>
  <c r="O176" i="2"/>
  <c r="N176" i="2"/>
  <c r="M176" i="2"/>
  <c r="L176" i="2"/>
  <c r="O175" i="2"/>
  <c r="N175" i="2"/>
  <c r="M175" i="2"/>
  <c r="L175" i="2"/>
  <c r="O174" i="2"/>
  <c r="N174" i="2"/>
  <c r="M174" i="2"/>
  <c r="L174" i="2"/>
  <c r="O173" i="2"/>
  <c r="N173" i="2"/>
  <c r="M173" i="2"/>
  <c r="L173" i="2"/>
  <c r="O172" i="2"/>
  <c r="N172" i="2"/>
  <c r="M172" i="2"/>
  <c r="L172" i="2"/>
  <c r="O171" i="2"/>
  <c r="N171" i="2"/>
  <c r="M171" i="2"/>
  <c r="L171" i="2"/>
  <c r="O170" i="2"/>
  <c r="N170" i="2"/>
  <c r="M170" i="2"/>
  <c r="L170" i="2"/>
  <c r="O169" i="2"/>
  <c r="N169" i="2"/>
  <c r="M169" i="2"/>
  <c r="L169" i="2"/>
  <c r="K167" i="2"/>
  <c r="K168" i="2" s="1"/>
  <c r="J167" i="2"/>
  <c r="J168" i="2" s="1"/>
  <c r="I167" i="2"/>
  <c r="I168" i="2" s="1"/>
  <c r="H167" i="2"/>
  <c r="H168" i="2" s="1"/>
  <c r="G167" i="2"/>
  <c r="G168" i="2" s="1"/>
  <c r="F167" i="2"/>
  <c r="F168" i="2" s="1"/>
  <c r="N168" i="2" s="1"/>
  <c r="E167" i="2"/>
  <c r="E168" i="2" s="1"/>
  <c r="M168" i="2" s="1"/>
  <c r="D167" i="2"/>
  <c r="D168" i="2" s="1"/>
  <c r="O166" i="2"/>
  <c r="N166" i="2"/>
  <c r="M166" i="2"/>
  <c r="L166" i="2"/>
  <c r="O165" i="2"/>
  <c r="N165" i="2"/>
  <c r="M165" i="2"/>
  <c r="L165" i="2"/>
  <c r="O164" i="2"/>
  <c r="N164" i="2"/>
  <c r="M164" i="2"/>
  <c r="L164" i="2"/>
  <c r="O163" i="2"/>
  <c r="N163" i="2"/>
  <c r="M163" i="2"/>
  <c r="L163" i="2"/>
  <c r="O162" i="2"/>
  <c r="N162" i="2"/>
  <c r="M162" i="2"/>
  <c r="L162" i="2"/>
  <c r="O161" i="2"/>
  <c r="N161" i="2"/>
  <c r="M161" i="2"/>
  <c r="L161" i="2"/>
  <c r="O160" i="2"/>
  <c r="N160" i="2"/>
  <c r="M160" i="2"/>
  <c r="L160" i="2"/>
  <c r="O159" i="2"/>
  <c r="N159" i="2"/>
  <c r="M159" i="2"/>
  <c r="L159" i="2"/>
  <c r="O158" i="2"/>
  <c r="N158" i="2"/>
  <c r="M158" i="2"/>
  <c r="L158" i="2"/>
  <c r="O157" i="2"/>
  <c r="N157" i="2"/>
  <c r="M157" i="2"/>
  <c r="L157" i="2"/>
  <c r="O156" i="2"/>
  <c r="N156" i="2"/>
  <c r="M156" i="2"/>
  <c r="L156" i="2"/>
  <c r="O155" i="2"/>
  <c r="N155" i="2"/>
  <c r="M155" i="2"/>
  <c r="L155" i="2"/>
  <c r="O154" i="2"/>
  <c r="N154" i="2"/>
  <c r="M154" i="2"/>
  <c r="L154" i="2"/>
  <c r="O153" i="2"/>
  <c r="N153" i="2"/>
  <c r="M153" i="2"/>
  <c r="L153" i="2"/>
  <c r="O152" i="2"/>
  <c r="N152" i="2"/>
  <c r="M152" i="2"/>
  <c r="L152" i="2"/>
  <c r="O151" i="2"/>
  <c r="N151" i="2"/>
  <c r="M151" i="2"/>
  <c r="L151" i="2"/>
  <c r="O150" i="2"/>
  <c r="N150" i="2"/>
  <c r="M150" i="2"/>
  <c r="L150" i="2"/>
  <c r="O149" i="2"/>
  <c r="N149" i="2"/>
  <c r="M149" i="2"/>
  <c r="L149" i="2"/>
  <c r="O148" i="2"/>
  <c r="N148" i="2"/>
  <c r="M148" i="2"/>
  <c r="L148" i="2"/>
  <c r="O147" i="2"/>
  <c r="N147" i="2"/>
  <c r="M147" i="2"/>
  <c r="L147" i="2"/>
  <c r="O146" i="2"/>
  <c r="N146" i="2"/>
  <c r="M146" i="2"/>
  <c r="L146" i="2"/>
  <c r="O145" i="2"/>
  <c r="N145" i="2"/>
  <c r="M145" i="2"/>
  <c r="L145" i="2"/>
  <c r="O144" i="2"/>
  <c r="N144" i="2"/>
  <c r="M144" i="2"/>
  <c r="L144" i="2"/>
  <c r="O143" i="2"/>
  <c r="N143" i="2"/>
  <c r="M143" i="2"/>
  <c r="L143" i="2"/>
  <c r="O142" i="2"/>
  <c r="N142" i="2"/>
  <c r="M142" i="2"/>
  <c r="L142" i="2"/>
  <c r="O141" i="2"/>
  <c r="N141" i="2"/>
  <c r="M141" i="2"/>
  <c r="L141" i="2"/>
  <c r="O140" i="2"/>
  <c r="N140" i="2"/>
  <c r="M140" i="2"/>
  <c r="L140" i="2"/>
  <c r="O139" i="2"/>
  <c r="N139" i="2"/>
  <c r="M139" i="2"/>
  <c r="L139" i="2"/>
  <c r="O138" i="2"/>
  <c r="N138" i="2"/>
  <c r="M138" i="2"/>
  <c r="L138" i="2"/>
  <c r="O137" i="2"/>
  <c r="N137" i="2"/>
  <c r="M137" i="2"/>
  <c r="L137" i="2"/>
  <c r="O136" i="2"/>
  <c r="N136" i="2"/>
  <c r="M136" i="2"/>
  <c r="L136" i="2"/>
  <c r="O135" i="2"/>
  <c r="N135" i="2"/>
  <c r="M135" i="2"/>
  <c r="L135" i="2"/>
  <c r="O134" i="2"/>
  <c r="N134" i="2"/>
  <c r="M134" i="2"/>
  <c r="L134" i="2"/>
  <c r="O133" i="2"/>
  <c r="N133" i="2"/>
  <c r="M133" i="2"/>
  <c r="L133" i="2"/>
  <c r="O132" i="2"/>
  <c r="N132" i="2"/>
  <c r="M132" i="2"/>
  <c r="L132" i="2"/>
  <c r="O131" i="2"/>
  <c r="N131" i="2"/>
  <c r="M131" i="2"/>
  <c r="L131" i="2"/>
  <c r="O130" i="2"/>
  <c r="N130" i="2"/>
  <c r="M130" i="2"/>
  <c r="L130" i="2"/>
  <c r="O129" i="2"/>
  <c r="N129" i="2"/>
  <c r="M129" i="2"/>
  <c r="L129" i="2"/>
  <c r="O128" i="2"/>
  <c r="N128" i="2"/>
  <c r="M128" i="2"/>
  <c r="L128" i="2"/>
  <c r="O127" i="2"/>
  <c r="N127" i="2"/>
  <c r="M127" i="2"/>
  <c r="L127" i="2"/>
  <c r="O126" i="2"/>
  <c r="N126" i="2"/>
  <c r="M126" i="2"/>
  <c r="L126" i="2"/>
  <c r="O125" i="2"/>
  <c r="N125" i="2"/>
  <c r="M125" i="2"/>
  <c r="L125" i="2"/>
  <c r="O124" i="2"/>
  <c r="N124" i="2"/>
  <c r="M124" i="2"/>
  <c r="L124" i="2"/>
  <c r="K122" i="2"/>
  <c r="K123" i="2" s="1"/>
  <c r="J122" i="2"/>
  <c r="J123" i="2" s="1"/>
  <c r="I122" i="2"/>
  <c r="I123" i="2" s="1"/>
  <c r="H122" i="2"/>
  <c r="H123" i="2" s="1"/>
  <c r="G122" i="2"/>
  <c r="G123" i="2" s="1"/>
  <c r="F122" i="2"/>
  <c r="F123" i="2" s="1"/>
  <c r="E122" i="2"/>
  <c r="E123" i="2" s="1"/>
  <c r="M123" i="2" s="1"/>
  <c r="D122" i="2"/>
  <c r="D123" i="2" s="1"/>
  <c r="O121" i="2"/>
  <c r="N121" i="2"/>
  <c r="M121" i="2"/>
  <c r="L121" i="2"/>
  <c r="O120" i="2"/>
  <c r="N120" i="2"/>
  <c r="M120" i="2"/>
  <c r="L120" i="2"/>
  <c r="O119" i="2"/>
  <c r="N119" i="2"/>
  <c r="M119" i="2"/>
  <c r="L119" i="2"/>
  <c r="O118" i="2"/>
  <c r="N118" i="2"/>
  <c r="M118" i="2"/>
  <c r="L118" i="2"/>
  <c r="O117" i="2"/>
  <c r="N117" i="2"/>
  <c r="M117" i="2"/>
  <c r="L117" i="2"/>
  <c r="O116" i="2"/>
  <c r="N116" i="2"/>
  <c r="M116" i="2"/>
  <c r="L116" i="2"/>
  <c r="O115" i="2"/>
  <c r="N115" i="2"/>
  <c r="M115" i="2"/>
  <c r="L115" i="2"/>
  <c r="O114" i="2"/>
  <c r="N114" i="2"/>
  <c r="M114" i="2"/>
  <c r="L114" i="2"/>
  <c r="O113" i="2"/>
  <c r="N113" i="2"/>
  <c r="M113" i="2"/>
  <c r="L113" i="2"/>
  <c r="O112" i="2"/>
  <c r="N112" i="2"/>
  <c r="M112" i="2"/>
  <c r="L112" i="2"/>
  <c r="O111" i="2"/>
  <c r="N111" i="2"/>
  <c r="M111" i="2"/>
  <c r="L111" i="2"/>
  <c r="O110" i="2"/>
  <c r="N110" i="2"/>
  <c r="M110" i="2"/>
  <c r="L110" i="2"/>
  <c r="O109" i="2"/>
  <c r="N109" i="2"/>
  <c r="M109" i="2"/>
  <c r="L109" i="2"/>
  <c r="O108" i="2"/>
  <c r="N108" i="2"/>
  <c r="M108" i="2"/>
  <c r="L108" i="2"/>
  <c r="O107" i="2"/>
  <c r="N107" i="2"/>
  <c r="M107" i="2"/>
  <c r="L107" i="2"/>
  <c r="O106" i="2"/>
  <c r="N106" i="2"/>
  <c r="M106" i="2"/>
  <c r="L106" i="2"/>
  <c r="O105" i="2"/>
  <c r="N105" i="2"/>
  <c r="M105" i="2"/>
  <c r="L105" i="2"/>
  <c r="O104" i="2"/>
  <c r="N104" i="2"/>
  <c r="M104" i="2"/>
  <c r="L104" i="2"/>
  <c r="O103" i="2"/>
  <c r="N103" i="2"/>
  <c r="M103" i="2"/>
  <c r="L103" i="2"/>
  <c r="O102" i="2"/>
  <c r="N102" i="2"/>
  <c r="M102" i="2"/>
  <c r="L102" i="2"/>
  <c r="O101" i="2"/>
  <c r="N101" i="2"/>
  <c r="M101" i="2"/>
  <c r="L101" i="2"/>
  <c r="O100" i="2"/>
  <c r="N100" i="2"/>
  <c r="M100" i="2"/>
  <c r="L100" i="2"/>
  <c r="O99" i="2"/>
  <c r="N99" i="2"/>
  <c r="M99" i="2"/>
  <c r="L99" i="2"/>
  <c r="O98" i="2"/>
  <c r="N98" i="2"/>
  <c r="M98" i="2"/>
  <c r="L98" i="2"/>
  <c r="O97" i="2"/>
  <c r="N97" i="2"/>
  <c r="M97" i="2"/>
  <c r="L97" i="2"/>
  <c r="O96" i="2"/>
  <c r="N96" i="2"/>
  <c r="M96" i="2"/>
  <c r="L96" i="2"/>
  <c r="O95" i="2"/>
  <c r="N95" i="2"/>
  <c r="M95" i="2"/>
  <c r="L95" i="2"/>
  <c r="O94" i="2"/>
  <c r="N94" i="2"/>
  <c r="M94" i="2"/>
  <c r="L94" i="2"/>
  <c r="O93" i="2"/>
  <c r="N93" i="2"/>
  <c r="M93" i="2"/>
  <c r="L93" i="2"/>
  <c r="O92" i="2"/>
  <c r="N92" i="2"/>
  <c r="M92" i="2"/>
  <c r="L92" i="2"/>
  <c r="O91" i="2"/>
  <c r="N91" i="2"/>
  <c r="M91" i="2"/>
  <c r="L91" i="2"/>
  <c r="O90" i="2"/>
  <c r="N90" i="2"/>
  <c r="M90" i="2"/>
  <c r="L90" i="2"/>
  <c r="O89" i="2"/>
  <c r="N89" i="2"/>
  <c r="M89" i="2"/>
  <c r="L89" i="2"/>
  <c r="O88" i="2"/>
  <c r="N88" i="2"/>
  <c r="M88" i="2"/>
  <c r="L88" i="2"/>
  <c r="O87" i="2"/>
  <c r="N87" i="2"/>
  <c r="M87" i="2"/>
  <c r="L87" i="2"/>
  <c r="O86" i="2"/>
  <c r="N86" i="2"/>
  <c r="M86" i="2"/>
  <c r="L86" i="2"/>
  <c r="O85" i="2"/>
  <c r="N85" i="2"/>
  <c r="M85" i="2"/>
  <c r="L85" i="2"/>
  <c r="O84" i="2"/>
  <c r="N84" i="2"/>
  <c r="M84" i="2"/>
  <c r="L84" i="2"/>
  <c r="O83" i="2"/>
  <c r="N83" i="2"/>
  <c r="M83" i="2"/>
  <c r="L83" i="2"/>
  <c r="O82" i="2"/>
  <c r="N82" i="2"/>
  <c r="M82" i="2"/>
  <c r="L82" i="2"/>
  <c r="O81" i="2"/>
  <c r="N81" i="2"/>
  <c r="M81" i="2"/>
  <c r="L81" i="2"/>
  <c r="K79" i="2"/>
  <c r="K80" i="2" s="1"/>
  <c r="J79" i="2"/>
  <c r="J80" i="2" s="1"/>
  <c r="I79" i="2"/>
  <c r="I80" i="2" s="1"/>
  <c r="H79" i="2"/>
  <c r="H80" i="2" s="1"/>
  <c r="G79" i="2"/>
  <c r="G80" i="2" s="1"/>
  <c r="F79" i="2"/>
  <c r="F80" i="2" s="1"/>
  <c r="E79" i="2"/>
  <c r="E80" i="2" s="1"/>
  <c r="M80" i="2" s="1"/>
  <c r="D79" i="2"/>
  <c r="D80" i="2" s="1"/>
  <c r="O78" i="2"/>
  <c r="N78" i="2"/>
  <c r="M78" i="2"/>
  <c r="L78" i="2"/>
  <c r="O77" i="2"/>
  <c r="N77" i="2"/>
  <c r="M77" i="2"/>
  <c r="L77" i="2"/>
  <c r="O76" i="2"/>
  <c r="N76" i="2"/>
  <c r="M76" i="2"/>
  <c r="L76" i="2"/>
  <c r="O75" i="2"/>
  <c r="N75" i="2"/>
  <c r="M75" i="2"/>
  <c r="L75" i="2"/>
  <c r="O74" i="2"/>
  <c r="N74" i="2"/>
  <c r="M74" i="2"/>
  <c r="L74" i="2"/>
  <c r="O73" i="2"/>
  <c r="N73" i="2"/>
  <c r="M73" i="2"/>
  <c r="L73" i="2"/>
  <c r="O72" i="2"/>
  <c r="N72" i="2"/>
  <c r="M72" i="2"/>
  <c r="L72" i="2"/>
  <c r="O71" i="2"/>
  <c r="N71" i="2"/>
  <c r="M71" i="2"/>
  <c r="L71" i="2"/>
  <c r="O70" i="2"/>
  <c r="N70" i="2"/>
  <c r="M70" i="2"/>
  <c r="L70" i="2"/>
  <c r="O69" i="2"/>
  <c r="N69" i="2"/>
  <c r="M69" i="2"/>
  <c r="L69" i="2"/>
  <c r="O68" i="2"/>
  <c r="N68" i="2"/>
  <c r="M68" i="2"/>
  <c r="L68" i="2"/>
  <c r="O67" i="2"/>
  <c r="N67" i="2"/>
  <c r="M67" i="2"/>
  <c r="L67" i="2"/>
  <c r="O66" i="2"/>
  <c r="N66" i="2"/>
  <c r="M66" i="2"/>
  <c r="L66" i="2"/>
  <c r="O65" i="2"/>
  <c r="N65" i="2"/>
  <c r="M65" i="2"/>
  <c r="L65" i="2"/>
  <c r="O64" i="2"/>
  <c r="N64" i="2"/>
  <c r="M64" i="2"/>
  <c r="L64" i="2"/>
  <c r="O63" i="2"/>
  <c r="N63" i="2"/>
  <c r="M63" i="2"/>
  <c r="L63" i="2"/>
  <c r="O62" i="2"/>
  <c r="N62" i="2"/>
  <c r="M62" i="2"/>
  <c r="L62" i="2"/>
  <c r="O61" i="2"/>
  <c r="N61" i="2"/>
  <c r="M61" i="2"/>
  <c r="L61" i="2"/>
  <c r="O60" i="2"/>
  <c r="N60" i="2"/>
  <c r="M60" i="2"/>
  <c r="L60" i="2"/>
  <c r="O59" i="2"/>
  <c r="N59" i="2"/>
  <c r="M59" i="2"/>
  <c r="L59" i="2"/>
  <c r="O58" i="2"/>
  <c r="N58" i="2"/>
  <c r="M58" i="2"/>
  <c r="L58" i="2"/>
  <c r="O57" i="2"/>
  <c r="N57" i="2"/>
  <c r="M57" i="2"/>
  <c r="L57" i="2"/>
  <c r="O56" i="2"/>
  <c r="N56" i="2"/>
  <c r="M56" i="2"/>
  <c r="L56" i="2"/>
  <c r="O55" i="2"/>
  <c r="N55" i="2"/>
  <c r="M55" i="2"/>
  <c r="L55" i="2"/>
  <c r="O54" i="2"/>
  <c r="N54" i="2"/>
  <c r="M54" i="2"/>
  <c r="L54" i="2"/>
  <c r="O53" i="2"/>
  <c r="N53" i="2"/>
  <c r="M53" i="2"/>
  <c r="L53" i="2"/>
  <c r="O52" i="2"/>
  <c r="N52" i="2"/>
  <c r="M52" i="2"/>
  <c r="L52" i="2"/>
  <c r="O51" i="2"/>
  <c r="N51" i="2"/>
  <c r="M51" i="2"/>
  <c r="L51" i="2"/>
  <c r="O50" i="2"/>
  <c r="N50" i="2"/>
  <c r="M50" i="2"/>
  <c r="L50" i="2"/>
  <c r="O49" i="2"/>
  <c r="N49" i="2"/>
  <c r="M49" i="2"/>
  <c r="L49" i="2"/>
  <c r="O48" i="2"/>
  <c r="N48" i="2"/>
  <c r="M48" i="2"/>
  <c r="L48" i="2"/>
  <c r="O47" i="2"/>
  <c r="N47" i="2"/>
  <c r="M47" i="2"/>
  <c r="L47" i="2"/>
  <c r="O46" i="2"/>
  <c r="N46" i="2"/>
  <c r="M46" i="2"/>
  <c r="L46" i="2"/>
  <c r="O45" i="2"/>
  <c r="N45" i="2"/>
  <c r="M45" i="2"/>
  <c r="L45" i="2"/>
  <c r="O44" i="2"/>
  <c r="N44" i="2"/>
  <c r="M44" i="2"/>
  <c r="L44" i="2"/>
  <c r="O43" i="2"/>
  <c r="N43" i="2"/>
  <c r="M43" i="2"/>
  <c r="L43" i="2"/>
  <c r="O42" i="2"/>
  <c r="N42" i="2"/>
  <c r="M42" i="2"/>
  <c r="L42" i="2"/>
  <c r="O41" i="2"/>
  <c r="N41" i="2"/>
  <c r="M41" i="2"/>
  <c r="L41" i="2"/>
  <c r="O40" i="2"/>
  <c r="N40" i="2"/>
  <c r="M40" i="2"/>
  <c r="L40" i="2"/>
  <c r="K38" i="2"/>
  <c r="K39" i="2" s="1"/>
  <c r="J38" i="2"/>
  <c r="J39" i="2" s="1"/>
  <c r="I38" i="2"/>
  <c r="I39" i="2" s="1"/>
  <c r="H38" i="2"/>
  <c r="H39" i="2" s="1"/>
  <c r="G38" i="2"/>
  <c r="G39" i="2" s="1"/>
  <c r="F38" i="2"/>
  <c r="F39" i="2" s="1"/>
  <c r="E38" i="2"/>
  <c r="E39" i="2" s="1"/>
  <c r="M39" i="2" s="1"/>
  <c r="D38" i="2"/>
  <c r="D39" i="2" s="1"/>
  <c r="O37" i="2"/>
  <c r="N37" i="2"/>
  <c r="M37" i="2"/>
  <c r="L37" i="2"/>
  <c r="O36" i="2"/>
  <c r="N36" i="2"/>
  <c r="M36" i="2"/>
  <c r="L36" i="2"/>
  <c r="O35" i="2"/>
  <c r="N35" i="2"/>
  <c r="M35" i="2"/>
  <c r="L35" i="2"/>
  <c r="O34" i="2"/>
  <c r="N34" i="2"/>
  <c r="M34" i="2"/>
  <c r="L34" i="2"/>
  <c r="O33" i="2"/>
  <c r="N33" i="2"/>
  <c r="M33" i="2"/>
  <c r="L33" i="2"/>
  <c r="O32" i="2"/>
  <c r="N32" i="2"/>
  <c r="M32" i="2"/>
  <c r="L32" i="2"/>
  <c r="O31" i="2"/>
  <c r="N31" i="2"/>
  <c r="M31" i="2"/>
  <c r="L31" i="2"/>
  <c r="O30" i="2"/>
  <c r="N30" i="2"/>
  <c r="M30" i="2"/>
  <c r="L30" i="2"/>
  <c r="O29" i="2"/>
  <c r="N29" i="2"/>
  <c r="M29" i="2"/>
  <c r="L29" i="2"/>
  <c r="O28" i="2"/>
  <c r="N28" i="2"/>
  <c r="M28" i="2"/>
  <c r="L28" i="2"/>
  <c r="O27" i="2"/>
  <c r="N27" i="2"/>
  <c r="M27" i="2"/>
  <c r="L27" i="2"/>
  <c r="O26" i="2"/>
  <c r="N26" i="2"/>
  <c r="M26" i="2"/>
  <c r="L26" i="2"/>
  <c r="O25" i="2"/>
  <c r="N25" i="2"/>
  <c r="M25" i="2"/>
  <c r="L25" i="2"/>
  <c r="O24" i="2"/>
  <c r="N24" i="2"/>
  <c r="M24" i="2"/>
  <c r="L24" i="2"/>
  <c r="O23" i="2"/>
  <c r="N23" i="2"/>
  <c r="M23" i="2"/>
  <c r="L23" i="2"/>
  <c r="O22" i="2"/>
  <c r="N22" i="2"/>
  <c r="M22" i="2"/>
  <c r="L22" i="2"/>
  <c r="O21" i="2"/>
  <c r="N21" i="2"/>
  <c r="M21" i="2"/>
  <c r="L21" i="2"/>
  <c r="O20" i="2"/>
  <c r="N20" i="2"/>
  <c r="M20" i="2"/>
  <c r="L20" i="2"/>
  <c r="O19" i="2"/>
  <c r="N19" i="2"/>
  <c r="M19" i="2"/>
  <c r="L19" i="2"/>
  <c r="O18" i="2"/>
  <c r="N18" i="2"/>
  <c r="M18" i="2"/>
  <c r="L18" i="2"/>
  <c r="O17" i="2"/>
  <c r="N17" i="2"/>
  <c r="M17" i="2"/>
  <c r="L17" i="2"/>
  <c r="O16" i="2"/>
  <c r="N16" i="2"/>
  <c r="M16" i="2"/>
  <c r="L16" i="2"/>
  <c r="O15" i="2"/>
  <c r="N15" i="2"/>
  <c r="M15" i="2"/>
  <c r="L15" i="2"/>
  <c r="O14" i="2"/>
  <c r="N14" i="2"/>
  <c r="M14" i="2"/>
  <c r="L14" i="2"/>
  <c r="O13" i="2"/>
  <c r="N13" i="2"/>
  <c r="M13" i="2"/>
  <c r="L13" i="2"/>
  <c r="O12" i="2"/>
  <c r="N12" i="2"/>
  <c r="M12" i="2"/>
  <c r="L12" i="2"/>
  <c r="O11" i="2"/>
  <c r="N11" i="2"/>
  <c r="M11" i="2"/>
  <c r="L11" i="2"/>
  <c r="O10" i="2"/>
  <c r="N10" i="2"/>
  <c r="M10" i="2"/>
  <c r="L10" i="2"/>
  <c r="O9" i="2"/>
  <c r="N9" i="2"/>
  <c r="M9" i="2"/>
  <c r="L9" i="2"/>
  <c r="O8" i="2"/>
  <c r="N8" i="2"/>
  <c r="M8" i="2"/>
  <c r="L8" i="2"/>
  <c r="O7" i="2"/>
  <c r="N7" i="2"/>
  <c r="M7" i="2"/>
  <c r="L7" i="2"/>
  <c r="O6" i="2"/>
  <c r="N6" i="2"/>
  <c r="M6" i="2"/>
  <c r="L6" i="2"/>
  <c r="O5" i="2"/>
  <c r="N5" i="2"/>
  <c r="M5" i="2"/>
  <c r="L5" i="2"/>
  <c r="O4" i="2"/>
  <c r="N4" i="2"/>
  <c r="M4" i="2"/>
  <c r="L4" i="2"/>
  <c r="O3" i="2"/>
  <c r="N3" i="2"/>
  <c r="M3" i="2"/>
  <c r="L3" i="2"/>
  <c r="O2" i="2"/>
  <c r="N2" i="2"/>
  <c r="M2" i="2"/>
  <c r="L2" i="2"/>
  <c r="G676" i="4"/>
  <c r="H676" i="4"/>
  <c r="I676" i="4"/>
  <c r="J676" i="4"/>
  <c r="K676" i="4"/>
  <c r="L676" i="4"/>
  <c r="M676" i="4"/>
  <c r="F676" i="4"/>
  <c r="G712" i="4"/>
  <c r="H712" i="4"/>
  <c r="I712" i="4"/>
  <c r="J712" i="4"/>
  <c r="K712" i="4"/>
  <c r="L712" i="4"/>
  <c r="M712" i="4"/>
  <c r="F712" i="4"/>
  <c r="M714" i="4"/>
  <c r="G714" i="4"/>
  <c r="H714" i="4"/>
  <c r="I714" i="4"/>
  <c r="J714" i="4"/>
  <c r="K714" i="4"/>
  <c r="L714" i="4"/>
  <c r="F714" i="4"/>
  <c r="N714" i="4" s="1"/>
  <c r="N712" i="4"/>
  <c r="M705" i="4"/>
  <c r="L705" i="4"/>
  <c r="K705" i="4"/>
  <c r="J705" i="4"/>
  <c r="I705" i="4"/>
  <c r="H705" i="4"/>
  <c r="G705" i="4"/>
  <c r="F705" i="4"/>
  <c r="N705" i="4" s="1"/>
  <c r="M703" i="4"/>
  <c r="L703" i="4"/>
  <c r="K703" i="4"/>
  <c r="J703" i="4"/>
  <c r="I703" i="4"/>
  <c r="H703" i="4"/>
  <c r="G703" i="4"/>
  <c r="F703" i="4"/>
  <c r="N703" i="4" s="1"/>
  <c r="M698" i="4"/>
  <c r="L698" i="4"/>
  <c r="K698" i="4"/>
  <c r="J698" i="4"/>
  <c r="I698" i="4"/>
  <c r="H698" i="4"/>
  <c r="G698" i="4"/>
  <c r="F698" i="4"/>
  <c r="N698" i="4" s="1"/>
  <c r="M695" i="4"/>
  <c r="L695" i="4"/>
  <c r="K695" i="4"/>
  <c r="J695" i="4"/>
  <c r="I695" i="4"/>
  <c r="H695" i="4"/>
  <c r="G695" i="4"/>
  <c r="F695" i="4"/>
  <c r="N695" i="4" s="1"/>
  <c r="M691" i="4"/>
  <c r="L691" i="4"/>
  <c r="K691" i="4"/>
  <c r="J691" i="4"/>
  <c r="I691" i="4"/>
  <c r="H691" i="4"/>
  <c r="G691" i="4"/>
  <c r="F691" i="4"/>
  <c r="M685" i="4"/>
  <c r="L685" i="4"/>
  <c r="K685" i="4"/>
  <c r="J685" i="4"/>
  <c r="I685" i="4"/>
  <c r="H685" i="4"/>
  <c r="G685" i="4"/>
  <c r="F685" i="4"/>
  <c r="M680" i="4"/>
  <c r="L680" i="4"/>
  <c r="K680" i="4"/>
  <c r="J680" i="4"/>
  <c r="I680" i="4"/>
  <c r="H680" i="4"/>
  <c r="G680" i="4"/>
  <c r="F680" i="4"/>
  <c r="M669" i="4"/>
  <c r="L669" i="4"/>
  <c r="K669" i="4"/>
  <c r="J669" i="4"/>
  <c r="I669" i="4"/>
  <c r="H669" i="4"/>
  <c r="G669" i="4"/>
  <c r="F669" i="4"/>
  <c r="F661" i="4"/>
  <c r="F656" i="4"/>
  <c r="F717" i="4" s="1"/>
  <c r="F718" i="4" s="1"/>
  <c r="M661" i="4"/>
  <c r="L661" i="4"/>
  <c r="L717" i="4" s="1"/>
  <c r="L718" i="4" s="1"/>
  <c r="K661" i="4"/>
  <c r="J661" i="4"/>
  <c r="I661" i="4"/>
  <c r="H661" i="4"/>
  <c r="H717" i="4" s="1"/>
  <c r="H718" i="4" s="1"/>
  <c r="G661" i="4"/>
  <c r="M656" i="4"/>
  <c r="M717" i="4" s="1"/>
  <c r="M718" i="4" s="1"/>
  <c r="L656" i="4"/>
  <c r="K656" i="4"/>
  <c r="K717" i="4" s="1"/>
  <c r="K718" i="4" s="1"/>
  <c r="J656" i="4"/>
  <c r="J717" i="4" s="1"/>
  <c r="J718" i="4" s="1"/>
  <c r="I656" i="4"/>
  <c r="I717" i="4" s="1"/>
  <c r="I718" i="4" s="1"/>
  <c r="H656" i="4"/>
  <c r="G656" i="4"/>
  <c r="G717" i="4" s="1"/>
  <c r="G718" i="4" s="1"/>
  <c r="T5" i="1"/>
  <c r="T7" i="1"/>
  <c r="T9" i="1"/>
  <c r="T11" i="1"/>
  <c r="T13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1" i="1"/>
  <c r="T33" i="1"/>
  <c r="T35" i="1"/>
  <c r="T37" i="1"/>
  <c r="T38" i="1"/>
  <c r="T39" i="1"/>
  <c r="T40" i="1"/>
  <c r="T41" i="1"/>
  <c r="T42" i="1"/>
  <c r="T43" i="1"/>
  <c r="T44" i="1"/>
  <c r="T45" i="1"/>
  <c r="T3" i="1"/>
  <c r="L532" i="2" l="1"/>
  <c r="N535" i="2"/>
  <c r="L540" i="2"/>
  <c r="N543" i="2"/>
  <c r="L548" i="2"/>
  <c r="L549" i="2"/>
  <c r="N551" i="2"/>
  <c r="L556" i="2"/>
  <c r="L564" i="2"/>
  <c r="N567" i="2"/>
  <c r="L528" i="2"/>
  <c r="L529" i="2"/>
  <c r="M532" i="2"/>
  <c r="M533" i="2"/>
  <c r="M540" i="2"/>
  <c r="M541" i="2"/>
  <c r="M548" i="2"/>
  <c r="M549" i="2"/>
  <c r="M556" i="2"/>
  <c r="M557" i="2"/>
  <c r="M564" i="2"/>
  <c r="M565" i="2"/>
  <c r="N616" i="2"/>
  <c r="L533" i="2"/>
  <c r="L541" i="2"/>
  <c r="L557" i="2"/>
  <c r="N559" i="2"/>
  <c r="L565" i="2"/>
  <c r="L212" i="2"/>
  <c r="L256" i="2"/>
  <c r="L302" i="2"/>
  <c r="L347" i="2"/>
  <c r="L392" i="2"/>
  <c r="L437" i="2"/>
  <c r="L481" i="2"/>
  <c r="L526" i="2"/>
  <c r="M528" i="2"/>
  <c r="M529" i="2"/>
  <c r="N531" i="2"/>
  <c r="N532" i="2"/>
  <c r="L536" i="2"/>
  <c r="L537" i="2"/>
  <c r="N539" i="2"/>
  <c r="N540" i="2"/>
  <c r="L544" i="2"/>
  <c r="L545" i="2"/>
  <c r="N547" i="2"/>
  <c r="N548" i="2"/>
  <c r="L552" i="2"/>
  <c r="L553" i="2"/>
  <c r="N555" i="2"/>
  <c r="N556" i="2"/>
  <c r="L560" i="2"/>
  <c r="L561" i="2"/>
  <c r="N563" i="2"/>
  <c r="N564" i="2"/>
  <c r="L568" i="2"/>
  <c r="L569" i="2"/>
  <c r="O661" i="2"/>
  <c r="O660" i="2"/>
  <c r="L660" i="2"/>
  <c r="R46" i="1" s="1"/>
  <c r="M660" i="2"/>
  <c r="D661" i="2"/>
  <c r="L661" i="2" s="1"/>
  <c r="R47" i="1" s="1"/>
  <c r="N660" i="2"/>
  <c r="E661" i="2"/>
  <c r="K570" i="2"/>
  <c r="K571" i="2" s="1"/>
  <c r="O571" i="2" s="1"/>
  <c r="N530" i="2"/>
  <c r="L530" i="2"/>
  <c r="M530" i="2"/>
  <c r="N571" i="2"/>
  <c r="O616" i="2"/>
  <c r="N538" i="2"/>
  <c r="L538" i="2"/>
  <c r="O538" i="2"/>
  <c r="M538" i="2"/>
  <c r="N534" i="2"/>
  <c r="L534" i="2"/>
  <c r="M534" i="2"/>
  <c r="M571" i="2"/>
  <c r="L527" i="2"/>
  <c r="N529" i="2"/>
  <c r="L531" i="2"/>
  <c r="N533" i="2"/>
  <c r="L535" i="2"/>
  <c r="N537" i="2"/>
  <c r="L539" i="2"/>
  <c r="N541" i="2"/>
  <c r="M542" i="2"/>
  <c r="L543" i="2"/>
  <c r="N545" i="2"/>
  <c r="M546" i="2"/>
  <c r="L547" i="2"/>
  <c r="N549" i="2"/>
  <c r="M550" i="2"/>
  <c r="L551" i="2"/>
  <c r="N553" i="2"/>
  <c r="M554" i="2"/>
  <c r="L555" i="2"/>
  <c r="N557" i="2"/>
  <c r="M558" i="2"/>
  <c r="L559" i="2"/>
  <c r="N561" i="2"/>
  <c r="M562" i="2"/>
  <c r="L563" i="2"/>
  <c r="N565" i="2"/>
  <c r="M566" i="2"/>
  <c r="L567" i="2"/>
  <c r="N569" i="2"/>
  <c r="N570" i="2"/>
  <c r="N615" i="2"/>
  <c r="O542" i="2"/>
  <c r="O546" i="2"/>
  <c r="O550" i="2"/>
  <c r="O554" i="2"/>
  <c r="O558" i="2"/>
  <c r="O562" i="2"/>
  <c r="O566" i="2"/>
  <c r="L570" i="2"/>
  <c r="L615" i="2"/>
  <c r="O527" i="2"/>
  <c r="O531" i="2"/>
  <c r="O535" i="2"/>
  <c r="O539" i="2"/>
  <c r="L542" i="2"/>
  <c r="O543" i="2"/>
  <c r="L546" i="2"/>
  <c r="O547" i="2"/>
  <c r="L550" i="2"/>
  <c r="O551" i="2"/>
  <c r="L554" i="2"/>
  <c r="O555" i="2"/>
  <c r="L558" i="2"/>
  <c r="O559" i="2"/>
  <c r="L562" i="2"/>
  <c r="O563" i="2"/>
  <c r="L566" i="2"/>
  <c r="O567" i="2"/>
  <c r="M570" i="2"/>
  <c r="M615" i="2"/>
  <c r="M527" i="2"/>
  <c r="O570" i="2"/>
  <c r="O615" i="2"/>
  <c r="O437" i="2"/>
  <c r="O482" i="2"/>
  <c r="O526" i="2"/>
  <c r="L436" i="2"/>
  <c r="D482" i="2"/>
  <c r="L482" i="2" s="1"/>
  <c r="L525" i="2"/>
  <c r="M436" i="2"/>
  <c r="M481" i="2"/>
  <c r="M525" i="2"/>
  <c r="N436" i="2"/>
  <c r="N481" i="2"/>
  <c r="N525" i="2"/>
  <c r="O436" i="2"/>
  <c r="O481" i="2"/>
  <c r="O525" i="2"/>
  <c r="O212" i="2"/>
  <c r="O257" i="2"/>
  <c r="O302" i="2"/>
  <c r="O347" i="2"/>
  <c r="O392" i="2"/>
  <c r="L211" i="2"/>
  <c r="D257" i="2"/>
  <c r="L257" i="2" s="1"/>
  <c r="L301" i="2"/>
  <c r="L346" i="2"/>
  <c r="L391" i="2"/>
  <c r="E212" i="2"/>
  <c r="M212" i="2" s="1"/>
  <c r="M256" i="2"/>
  <c r="M301" i="2"/>
  <c r="M346" i="2"/>
  <c r="E392" i="2"/>
  <c r="M392" i="2" s="1"/>
  <c r="N211" i="2"/>
  <c r="N256" i="2"/>
  <c r="N301" i="2"/>
  <c r="N346" i="2"/>
  <c r="N391" i="2"/>
  <c r="O211" i="2"/>
  <c r="O256" i="2"/>
  <c r="O301" i="2"/>
  <c r="O346" i="2"/>
  <c r="O391" i="2"/>
  <c r="N39" i="2"/>
  <c r="N80" i="2"/>
  <c r="N123" i="2"/>
  <c r="L39" i="2"/>
  <c r="L80" i="2"/>
  <c r="O80" i="2"/>
  <c r="O123" i="2"/>
  <c r="O168" i="2"/>
  <c r="L123" i="2"/>
  <c r="L168" i="2"/>
  <c r="L79" i="2"/>
  <c r="L122" i="2"/>
  <c r="M79" i="2"/>
  <c r="M122" i="2"/>
  <c r="M167" i="2"/>
  <c r="N79" i="2"/>
  <c r="N122" i="2"/>
  <c r="N167" i="2"/>
  <c r="L167" i="2"/>
  <c r="O79" i="2"/>
  <c r="O122" i="2"/>
  <c r="O167" i="2"/>
  <c r="O39" i="2"/>
  <c r="N38" i="2"/>
  <c r="L38" i="2"/>
  <c r="M38" i="2"/>
  <c r="O38" i="2"/>
  <c r="N718" i="4"/>
  <c r="N717" i="4"/>
  <c r="N669" i="4"/>
  <c r="N676" i="4"/>
  <c r="N680" i="4"/>
  <c r="N685" i="4"/>
  <c r="N691" i="4"/>
  <c r="N656" i="4"/>
  <c r="N661" i="4"/>
  <c r="L571" i="2" l="1"/>
  <c r="M661" i="2"/>
  <c r="N588" i="4"/>
  <c r="N589" i="4"/>
  <c r="N590" i="4"/>
  <c r="N592" i="4"/>
  <c r="N593" i="4"/>
  <c r="N594" i="4"/>
  <c r="N595" i="4"/>
  <c r="N597" i="4"/>
  <c r="N598" i="4"/>
  <c r="N599" i="4"/>
  <c r="N600" i="4"/>
  <c r="N601" i="4"/>
  <c r="N602" i="4"/>
  <c r="N603" i="4"/>
  <c r="N605" i="4"/>
  <c r="N606" i="4"/>
  <c r="N607" i="4"/>
  <c r="N608" i="4"/>
  <c r="N609" i="4"/>
  <c r="N611" i="4"/>
  <c r="N612" i="4"/>
  <c r="N613" i="4"/>
  <c r="N615" i="4"/>
  <c r="N616" i="4"/>
  <c r="N617" i="4"/>
  <c r="N618" i="4"/>
  <c r="N620" i="4"/>
  <c r="N621" i="4"/>
  <c r="N622" i="4"/>
  <c r="N623" i="4"/>
  <c r="N624" i="4"/>
  <c r="N626" i="4"/>
  <c r="N627" i="4"/>
  <c r="N628" i="4"/>
  <c r="N630" i="4"/>
  <c r="N631" i="4"/>
  <c r="N633" i="4"/>
  <c r="N634" i="4"/>
  <c r="N635" i="4"/>
  <c r="N636" i="4"/>
  <c r="N638" i="4"/>
  <c r="N640" i="4"/>
  <c r="N641" i="4"/>
  <c r="N642" i="4"/>
  <c r="N643" i="4"/>
  <c r="N644" i="4"/>
  <c r="N646" i="4"/>
  <c r="P8" i="6" s="1"/>
  <c r="N647" i="4"/>
  <c r="N648" i="4"/>
  <c r="N587" i="4"/>
  <c r="M591" i="4"/>
  <c r="L591" i="4"/>
  <c r="K591" i="4"/>
  <c r="J591" i="4"/>
  <c r="I591" i="4"/>
  <c r="H591" i="4"/>
  <c r="G591" i="4"/>
  <c r="F591" i="4"/>
  <c r="M596" i="4"/>
  <c r="L596" i="4"/>
  <c r="K596" i="4"/>
  <c r="J596" i="4"/>
  <c r="I596" i="4"/>
  <c r="H596" i="4"/>
  <c r="G596" i="4"/>
  <c r="F596" i="4"/>
  <c r="M604" i="4"/>
  <c r="L604" i="4"/>
  <c r="K604" i="4"/>
  <c r="J604" i="4"/>
  <c r="I604" i="4"/>
  <c r="H604" i="4"/>
  <c r="G604" i="4"/>
  <c r="F604" i="4"/>
  <c r="M610" i="4"/>
  <c r="L610" i="4"/>
  <c r="K610" i="4"/>
  <c r="J610" i="4"/>
  <c r="I610" i="4"/>
  <c r="H610" i="4"/>
  <c r="G610" i="4"/>
  <c r="F610" i="4"/>
  <c r="M614" i="4"/>
  <c r="L614" i="4"/>
  <c r="K614" i="4"/>
  <c r="J614" i="4"/>
  <c r="I614" i="4"/>
  <c r="H614" i="4"/>
  <c r="G614" i="4"/>
  <c r="F614" i="4"/>
  <c r="M619" i="4"/>
  <c r="L619" i="4"/>
  <c r="K619" i="4"/>
  <c r="J619" i="4"/>
  <c r="I619" i="4"/>
  <c r="H619" i="4"/>
  <c r="G619" i="4"/>
  <c r="F619" i="4"/>
  <c r="M625" i="4"/>
  <c r="L625" i="4"/>
  <c r="K625" i="4"/>
  <c r="J625" i="4"/>
  <c r="I625" i="4"/>
  <c r="H625" i="4"/>
  <c r="G625" i="4"/>
  <c r="F625" i="4"/>
  <c r="M629" i="4"/>
  <c r="L629" i="4"/>
  <c r="K629" i="4"/>
  <c r="J629" i="4"/>
  <c r="I629" i="4"/>
  <c r="H629" i="4"/>
  <c r="G629" i="4"/>
  <c r="F629" i="4"/>
  <c r="M632" i="4"/>
  <c r="L632" i="4"/>
  <c r="K632" i="4"/>
  <c r="J632" i="4"/>
  <c r="I632" i="4"/>
  <c r="H632" i="4"/>
  <c r="G632" i="4"/>
  <c r="F632" i="4"/>
  <c r="M639" i="4"/>
  <c r="L639" i="4"/>
  <c r="K639" i="4"/>
  <c r="J639" i="4"/>
  <c r="I639" i="4"/>
  <c r="H639" i="4"/>
  <c r="G639" i="4"/>
  <c r="F639" i="4"/>
  <c r="M637" i="4"/>
  <c r="L637" i="4"/>
  <c r="K637" i="4"/>
  <c r="J637" i="4"/>
  <c r="I637" i="4"/>
  <c r="H637" i="4"/>
  <c r="G637" i="4"/>
  <c r="F637" i="4"/>
  <c r="M645" i="4"/>
  <c r="M649" i="4" s="1"/>
  <c r="M650" i="4" s="1"/>
  <c r="L645" i="4"/>
  <c r="L649" i="4" s="1"/>
  <c r="L650" i="4" s="1"/>
  <c r="K645" i="4"/>
  <c r="K649" i="4" s="1"/>
  <c r="K650" i="4" s="1"/>
  <c r="J645" i="4"/>
  <c r="J649" i="4" s="1"/>
  <c r="J650" i="4" s="1"/>
  <c r="I645" i="4"/>
  <c r="H645" i="4"/>
  <c r="H649" i="4" s="1"/>
  <c r="H650" i="4" s="1"/>
  <c r="G645" i="4"/>
  <c r="G649" i="4" s="1"/>
  <c r="G650" i="4" s="1"/>
  <c r="F645" i="4"/>
  <c r="F649" i="4" s="1"/>
  <c r="N583" i="4"/>
  <c r="N582" i="4"/>
  <c r="M581" i="4"/>
  <c r="L581" i="4"/>
  <c r="K581" i="4"/>
  <c r="J581" i="4"/>
  <c r="I581" i="4"/>
  <c r="H581" i="4"/>
  <c r="G581" i="4"/>
  <c r="F581" i="4"/>
  <c r="N580" i="4"/>
  <c r="M579" i="4"/>
  <c r="L579" i="4"/>
  <c r="K579" i="4"/>
  <c r="J579" i="4"/>
  <c r="I579" i="4"/>
  <c r="H579" i="4"/>
  <c r="G579" i="4"/>
  <c r="F579" i="4"/>
  <c r="N578" i="4"/>
  <c r="N577" i="4"/>
  <c r="N576" i="4"/>
  <c r="N575" i="4"/>
  <c r="N574" i="4"/>
  <c r="N573" i="4"/>
  <c r="M572" i="4"/>
  <c r="L572" i="4"/>
  <c r="K572" i="4"/>
  <c r="J572" i="4"/>
  <c r="I572" i="4"/>
  <c r="H572" i="4"/>
  <c r="G572" i="4"/>
  <c r="F572" i="4"/>
  <c r="N571" i="4"/>
  <c r="M570" i="4"/>
  <c r="L570" i="4"/>
  <c r="K570" i="4"/>
  <c r="J570" i="4"/>
  <c r="I570" i="4"/>
  <c r="H570" i="4"/>
  <c r="G570" i="4"/>
  <c r="F570" i="4"/>
  <c r="N569" i="4"/>
  <c r="N568" i="4"/>
  <c r="N567" i="4"/>
  <c r="N566" i="4"/>
  <c r="M565" i="4"/>
  <c r="L565" i="4"/>
  <c r="K565" i="4"/>
  <c r="J565" i="4"/>
  <c r="I565" i="4"/>
  <c r="H565" i="4"/>
  <c r="G565" i="4"/>
  <c r="F565" i="4"/>
  <c r="N564" i="4"/>
  <c r="N563" i="4"/>
  <c r="M562" i="4"/>
  <c r="L562" i="4"/>
  <c r="K562" i="4"/>
  <c r="J562" i="4"/>
  <c r="I562" i="4"/>
  <c r="H562" i="4"/>
  <c r="G562" i="4"/>
  <c r="F562" i="4"/>
  <c r="N561" i="4"/>
  <c r="N560" i="4"/>
  <c r="N559" i="4"/>
  <c r="M558" i="4"/>
  <c r="L558" i="4"/>
  <c r="K558" i="4"/>
  <c r="J558" i="4"/>
  <c r="I558" i="4"/>
  <c r="H558" i="4"/>
  <c r="G558" i="4"/>
  <c r="F558" i="4"/>
  <c r="N557" i="4"/>
  <c r="N556" i="4"/>
  <c r="N555" i="4"/>
  <c r="N554" i="4"/>
  <c r="N553" i="4"/>
  <c r="M552" i="4"/>
  <c r="L552" i="4"/>
  <c r="K552" i="4"/>
  <c r="J552" i="4"/>
  <c r="I552" i="4"/>
  <c r="H552" i="4"/>
  <c r="G552" i="4"/>
  <c r="F552" i="4"/>
  <c r="N551" i="4"/>
  <c r="N550" i="4"/>
  <c r="N549" i="4"/>
  <c r="N548" i="4"/>
  <c r="M547" i="4"/>
  <c r="L547" i="4"/>
  <c r="K547" i="4"/>
  <c r="J547" i="4"/>
  <c r="I547" i="4"/>
  <c r="H547" i="4"/>
  <c r="G547" i="4"/>
  <c r="F547" i="4"/>
  <c r="N546" i="4"/>
  <c r="N545" i="4"/>
  <c r="M544" i="4"/>
  <c r="L544" i="4"/>
  <c r="K544" i="4"/>
  <c r="J544" i="4"/>
  <c r="I544" i="4"/>
  <c r="H544" i="4"/>
  <c r="G544" i="4"/>
  <c r="F544" i="4"/>
  <c r="N543" i="4"/>
  <c r="N542" i="4"/>
  <c r="N541" i="4"/>
  <c r="N540" i="4"/>
  <c r="N539" i="4"/>
  <c r="M538" i="4"/>
  <c r="L538" i="4"/>
  <c r="K538" i="4"/>
  <c r="J538" i="4"/>
  <c r="I538" i="4"/>
  <c r="H538" i="4"/>
  <c r="G538" i="4"/>
  <c r="F538" i="4"/>
  <c r="N537" i="4"/>
  <c r="N536" i="4"/>
  <c r="N535" i="4"/>
  <c r="N534" i="4"/>
  <c r="N533" i="4"/>
  <c r="N532" i="4"/>
  <c r="N531" i="4"/>
  <c r="M530" i="4"/>
  <c r="L530" i="4"/>
  <c r="K530" i="4"/>
  <c r="J530" i="4"/>
  <c r="I530" i="4"/>
  <c r="H530" i="4"/>
  <c r="G530" i="4"/>
  <c r="F530" i="4"/>
  <c r="N529" i="4"/>
  <c r="N528" i="4"/>
  <c r="N527" i="4"/>
  <c r="M526" i="4"/>
  <c r="L526" i="4"/>
  <c r="K526" i="4"/>
  <c r="J526" i="4"/>
  <c r="I526" i="4"/>
  <c r="H526" i="4"/>
  <c r="G526" i="4"/>
  <c r="F526" i="4"/>
  <c r="N525" i="4"/>
  <c r="N524" i="4"/>
  <c r="N523" i="4"/>
  <c r="N522" i="4"/>
  <c r="B518" i="4"/>
  <c r="N517" i="4"/>
  <c r="N516" i="4"/>
  <c r="M515" i="4"/>
  <c r="L515" i="4"/>
  <c r="K515" i="4"/>
  <c r="J515" i="4"/>
  <c r="I515" i="4"/>
  <c r="H515" i="4"/>
  <c r="G515" i="4"/>
  <c r="F515" i="4"/>
  <c r="N514" i="4"/>
  <c r="M513" i="4"/>
  <c r="L513" i="4"/>
  <c r="K513" i="4"/>
  <c r="J513" i="4"/>
  <c r="I513" i="4"/>
  <c r="H513" i="4"/>
  <c r="G513" i="4"/>
  <c r="F513" i="4"/>
  <c r="N512" i="4"/>
  <c r="N511" i="4"/>
  <c r="N510" i="4"/>
  <c r="N509" i="4"/>
  <c r="N508" i="4"/>
  <c r="N507" i="4"/>
  <c r="M506" i="4"/>
  <c r="L506" i="4"/>
  <c r="K506" i="4"/>
  <c r="J506" i="4"/>
  <c r="I506" i="4"/>
  <c r="H506" i="4"/>
  <c r="G506" i="4"/>
  <c r="F506" i="4"/>
  <c r="N505" i="4"/>
  <c r="M504" i="4"/>
  <c r="L504" i="4"/>
  <c r="K504" i="4"/>
  <c r="J504" i="4"/>
  <c r="I504" i="4"/>
  <c r="H504" i="4"/>
  <c r="G504" i="4"/>
  <c r="F504" i="4"/>
  <c r="N503" i="4"/>
  <c r="N502" i="4"/>
  <c r="N501" i="4"/>
  <c r="M500" i="4"/>
  <c r="L500" i="4"/>
  <c r="K500" i="4"/>
  <c r="J500" i="4"/>
  <c r="I500" i="4"/>
  <c r="H500" i="4"/>
  <c r="G500" i="4"/>
  <c r="F500" i="4"/>
  <c r="N499" i="4"/>
  <c r="N498" i="4"/>
  <c r="M497" i="4"/>
  <c r="L497" i="4"/>
  <c r="K497" i="4"/>
  <c r="J497" i="4"/>
  <c r="I497" i="4"/>
  <c r="H497" i="4"/>
  <c r="G497" i="4"/>
  <c r="F497" i="4"/>
  <c r="N496" i="4"/>
  <c r="N495" i="4"/>
  <c r="M494" i="4"/>
  <c r="L494" i="4"/>
  <c r="K494" i="4"/>
  <c r="J494" i="4"/>
  <c r="I494" i="4"/>
  <c r="H494" i="4"/>
  <c r="G494" i="4"/>
  <c r="F494" i="4"/>
  <c r="N493" i="4"/>
  <c r="N492" i="4"/>
  <c r="N491" i="4"/>
  <c r="N490" i="4"/>
  <c r="N489" i="4"/>
  <c r="M488" i="4"/>
  <c r="L488" i="4"/>
  <c r="K488" i="4"/>
  <c r="J488" i="4"/>
  <c r="I488" i="4"/>
  <c r="H488" i="4"/>
  <c r="G488" i="4"/>
  <c r="F488" i="4"/>
  <c r="N487" i="4"/>
  <c r="N486" i="4"/>
  <c r="N485" i="4"/>
  <c r="N484" i="4"/>
  <c r="M483" i="4"/>
  <c r="L483" i="4"/>
  <c r="K483" i="4"/>
  <c r="J483" i="4"/>
  <c r="I483" i="4"/>
  <c r="H483" i="4"/>
  <c r="G483" i="4"/>
  <c r="F483" i="4"/>
  <c r="N482" i="4"/>
  <c r="N481" i="4"/>
  <c r="M480" i="4"/>
  <c r="L480" i="4"/>
  <c r="K480" i="4"/>
  <c r="J480" i="4"/>
  <c r="I480" i="4"/>
  <c r="H480" i="4"/>
  <c r="G480" i="4"/>
  <c r="F480" i="4"/>
  <c r="N479" i="4"/>
  <c r="N478" i="4"/>
  <c r="N477" i="4"/>
  <c r="N476" i="4"/>
  <c r="N475" i="4"/>
  <c r="M474" i="4"/>
  <c r="L474" i="4"/>
  <c r="K474" i="4"/>
  <c r="J474" i="4"/>
  <c r="I474" i="4"/>
  <c r="H474" i="4"/>
  <c r="G474" i="4"/>
  <c r="F474" i="4"/>
  <c r="N473" i="4"/>
  <c r="N472" i="4"/>
  <c r="N471" i="4"/>
  <c r="N470" i="4"/>
  <c r="N469" i="4"/>
  <c r="N468" i="4"/>
  <c r="M467" i="4"/>
  <c r="L467" i="4"/>
  <c r="K467" i="4"/>
  <c r="J467" i="4"/>
  <c r="I467" i="4"/>
  <c r="H467" i="4"/>
  <c r="G467" i="4"/>
  <c r="F467" i="4"/>
  <c r="N466" i="4"/>
  <c r="N465" i="4"/>
  <c r="M464" i="4"/>
  <c r="L464" i="4"/>
  <c r="K464" i="4"/>
  <c r="J464" i="4"/>
  <c r="I464" i="4"/>
  <c r="H464" i="4"/>
  <c r="G464" i="4"/>
  <c r="F464" i="4"/>
  <c r="N463" i="4"/>
  <c r="N462" i="4"/>
  <c r="N461" i="4"/>
  <c r="N460" i="4"/>
  <c r="M458" i="4"/>
  <c r="L458" i="4"/>
  <c r="K458" i="4"/>
  <c r="J458" i="4"/>
  <c r="I458" i="4"/>
  <c r="H458" i="4"/>
  <c r="G458" i="4"/>
  <c r="F458" i="4"/>
  <c r="B458" i="4"/>
  <c r="N457" i="4"/>
  <c r="N456" i="4"/>
  <c r="N455" i="4"/>
  <c r="N454" i="4"/>
  <c r="N453" i="4"/>
  <c r="N452" i="4"/>
  <c r="N451" i="4"/>
  <c r="N450" i="4"/>
  <c r="N449" i="4"/>
  <c r="N448" i="4"/>
  <c r="N447" i="4"/>
  <c r="N446" i="4"/>
  <c r="N445" i="4"/>
  <c r="N444" i="4"/>
  <c r="N443" i="4"/>
  <c r="N442" i="4"/>
  <c r="N441" i="4"/>
  <c r="N440" i="4"/>
  <c r="N439" i="4"/>
  <c r="N438" i="4"/>
  <c r="N437" i="4"/>
  <c r="N436" i="4"/>
  <c r="N435" i="4"/>
  <c r="N434" i="4"/>
  <c r="N433" i="4"/>
  <c r="N432" i="4"/>
  <c r="N431" i="4"/>
  <c r="N430" i="4"/>
  <c r="N429" i="4"/>
  <c r="N428" i="4"/>
  <c r="N427" i="4"/>
  <c r="N426" i="4"/>
  <c r="N425" i="4"/>
  <c r="N424" i="4"/>
  <c r="N423" i="4"/>
  <c r="N422" i="4"/>
  <c r="N421" i="4"/>
  <c r="N420" i="4"/>
  <c r="N419" i="4"/>
  <c r="N418" i="4"/>
  <c r="N417" i="4"/>
  <c r="N416" i="4"/>
  <c r="N415" i="4"/>
  <c r="N414" i="4"/>
  <c r="M411" i="4"/>
  <c r="L411" i="4"/>
  <c r="K411" i="4"/>
  <c r="J411" i="4"/>
  <c r="I411" i="4"/>
  <c r="H411" i="4"/>
  <c r="G411" i="4"/>
  <c r="F411" i="4"/>
  <c r="B411" i="4"/>
  <c r="N410" i="4"/>
  <c r="N409" i="4"/>
  <c r="N408" i="4"/>
  <c r="N407" i="4"/>
  <c r="N406" i="4"/>
  <c r="N405" i="4"/>
  <c r="N404" i="4"/>
  <c r="N403" i="4"/>
  <c r="N402" i="4"/>
  <c r="N401" i="4"/>
  <c r="N400" i="4"/>
  <c r="N399" i="4"/>
  <c r="N398" i="4"/>
  <c r="N397" i="4"/>
  <c r="N396" i="4"/>
  <c r="N395" i="4"/>
  <c r="N394" i="4"/>
  <c r="N393" i="4"/>
  <c r="N392" i="4"/>
  <c r="N391" i="4"/>
  <c r="N390" i="4"/>
  <c r="N389" i="4"/>
  <c r="N388" i="4"/>
  <c r="N387" i="4"/>
  <c r="N386" i="4"/>
  <c r="N385" i="4"/>
  <c r="N384" i="4"/>
  <c r="N383" i="4"/>
  <c r="N382" i="4"/>
  <c r="N381" i="4"/>
  <c r="N380" i="4"/>
  <c r="N379" i="4"/>
  <c r="N378" i="4"/>
  <c r="N377" i="4"/>
  <c r="N376" i="4"/>
  <c r="N375" i="4"/>
  <c r="N374" i="4"/>
  <c r="N373" i="4"/>
  <c r="N372" i="4"/>
  <c r="N371" i="4"/>
  <c r="N370" i="4"/>
  <c r="N369" i="4"/>
  <c r="N368" i="4"/>
  <c r="M365" i="4"/>
  <c r="L365" i="4"/>
  <c r="K365" i="4"/>
  <c r="J365" i="4"/>
  <c r="I365" i="4"/>
  <c r="H365" i="4"/>
  <c r="G365" i="4"/>
  <c r="F365" i="4"/>
  <c r="B365" i="4"/>
  <c r="N364" i="4"/>
  <c r="N363" i="4"/>
  <c r="N362" i="4"/>
  <c r="N361" i="4"/>
  <c r="N360" i="4"/>
  <c r="N359" i="4"/>
  <c r="N358" i="4"/>
  <c r="N357" i="4"/>
  <c r="N356" i="4"/>
  <c r="N355" i="4"/>
  <c r="N354" i="4"/>
  <c r="N353" i="4"/>
  <c r="N352" i="4"/>
  <c r="N351" i="4"/>
  <c r="N350" i="4"/>
  <c r="N349" i="4"/>
  <c r="N348" i="4"/>
  <c r="N347" i="4"/>
  <c r="N346" i="4"/>
  <c r="N345" i="4"/>
  <c r="N344" i="4"/>
  <c r="N343" i="4"/>
  <c r="N342" i="4"/>
  <c r="N341" i="4"/>
  <c r="N340" i="4"/>
  <c r="N339" i="4"/>
  <c r="N338" i="4"/>
  <c r="N337" i="4"/>
  <c r="N336" i="4"/>
  <c r="N335" i="4"/>
  <c r="N334" i="4"/>
  <c r="N333" i="4"/>
  <c r="N332" i="4"/>
  <c r="N331" i="4"/>
  <c r="N330" i="4"/>
  <c r="N329" i="4"/>
  <c r="N328" i="4"/>
  <c r="N327" i="4"/>
  <c r="N326" i="4"/>
  <c r="N325" i="4"/>
  <c r="N324" i="4"/>
  <c r="N323" i="4"/>
  <c r="N322" i="4"/>
  <c r="M320" i="4"/>
  <c r="L320" i="4"/>
  <c r="K320" i="4"/>
  <c r="J320" i="4"/>
  <c r="I320" i="4"/>
  <c r="H320" i="4"/>
  <c r="G320" i="4"/>
  <c r="F320" i="4"/>
  <c r="B320" i="4"/>
  <c r="N319" i="4"/>
  <c r="N318" i="4"/>
  <c r="N317" i="4"/>
  <c r="N316" i="4"/>
  <c r="N315" i="4"/>
  <c r="N314" i="4"/>
  <c r="N313" i="4"/>
  <c r="N312" i="4"/>
  <c r="N311" i="4"/>
  <c r="N310" i="4"/>
  <c r="N309" i="4"/>
  <c r="N308" i="4"/>
  <c r="N307" i="4"/>
  <c r="N306" i="4"/>
  <c r="N305" i="4"/>
  <c r="N304" i="4"/>
  <c r="N303" i="4"/>
  <c r="N302" i="4"/>
  <c r="N301" i="4"/>
  <c r="N300" i="4"/>
  <c r="N299" i="4"/>
  <c r="N298" i="4"/>
  <c r="N297" i="4"/>
  <c r="N296" i="4"/>
  <c r="N295" i="4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81" i="4"/>
  <c r="N280" i="4"/>
  <c r="N279" i="4"/>
  <c r="N278" i="4"/>
  <c r="N277" i="4"/>
  <c r="M275" i="4"/>
  <c r="L275" i="4"/>
  <c r="K275" i="4"/>
  <c r="J275" i="4"/>
  <c r="I275" i="4"/>
  <c r="H275" i="4"/>
  <c r="G275" i="4"/>
  <c r="F275" i="4"/>
  <c r="B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7" i="4"/>
  <c r="N246" i="4"/>
  <c r="N245" i="4"/>
  <c r="N244" i="4"/>
  <c r="N243" i="4"/>
  <c r="N242" i="4"/>
  <c r="N241" i="4"/>
  <c r="N240" i="4"/>
  <c r="N239" i="4"/>
  <c r="N238" i="4"/>
  <c r="N237" i="4"/>
  <c r="N236" i="4"/>
  <c r="M234" i="4"/>
  <c r="L234" i="4"/>
  <c r="K234" i="4"/>
  <c r="J234" i="4"/>
  <c r="I234" i="4"/>
  <c r="H234" i="4"/>
  <c r="G234" i="4"/>
  <c r="F234" i="4"/>
  <c r="B234" i="4"/>
  <c r="N233" i="4"/>
  <c r="N232" i="4"/>
  <c r="N231" i="4"/>
  <c r="N230" i="4"/>
  <c r="N229" i="4"/>
  <c r="N228" i="4"/>
  <c r="N227" i="4"/>
  <c r="N226" i="4"/>
  <c r="N225" i="4"/>
  <c r="N224" i="4"/>
  <c r="N223" i="4"/>
  <c r="N222" i="4"/>
  <c r="N221" i="4"/>
  <c r="N220" i="4"/>
  <c r="N219" i="4"/>
  <c r="N218" i="4"/>
  <c r="N217" i="4"/>
  <c r="N216" i="4"/>
  <c r="N215" i="4"/>
  <c r="N214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M192" i="4"/>
  <c r="L192" i="4"/>
  <c r="K192" i="4"/>
  <c r="J192" i="4"/>
  <c r="I192" i="4"/>
  <c r="H192" i="4"/>
  <c r="G192" i="4"/>
  <c r="F192" i="4"/>
  <c r="B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M150" i="4"/>
  <c r="L150" i="4"/>
  <c r="K150" i="4"/>
  <c r="J150" i="4"/>
  <c r="I150" i="4"/>
  <c r="H150" i="4"/>
  <c r="G150" i="4"/>
  <c r="F150" i="4"/>
  <c r="B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M111" i="4"/>
  <c r="L111" i="4"/>
  <c r="K111" i="4"/>
  <c r="J111" i="4"/>
  <c r="I111" i="4"/>
  <c r="H111" i="4"/>
  <c r="G111" i="4"/>
  <c r="F111" i="4"/>
  <c r="B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M72" i="4"/>
  <c r="L72" i="4"/>
  <c r="K72" i="4"/>
  <c r="J72" i="4"/>
  <c r="I72" i="4"/>
  <c r="H72" i="4"/>
  <c r="G72" i="4"/>
  <c r="F72" i="4"/>
  <c r="B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M36" i="4"/>
  <c r="L36" i="4"/>
  <c r="K36" i="4"/>
  <c r="J36" i="4"/>
  <c r="I36" i="4"/>
  <c r="H36" i="4"/>
  <c r="G36" i="4"/>
  <c r="F36" i="4"/>
  <c r="B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36" i="4" l="1"/>
  <c r="N192" i="4"/>
  <c r="N467" i="4"/>
  <c r="N526" i="4"/>
  <c r="N572" i="4"/>
  <c r="I649" i="4"/>
  <c r="I650" i="4" s="1"/>
  <c r="N637" i="4"/>
  <c r="P10" i="6" s="1"/>
  <c r="N632" i="4"/>
  <c r="P11" i="6" s="1"/>
  <c r="N629" i="4"/>
  <c r="P13" i="6" s="1"/>
  <c r="N625" i="4"/>
  <c r="P6" i="6" s="1"/>
  <c r="N614" i="4"/>
  <c r="P3" i="6" s="1"/>
  <c r="N610" i="4"/>
  <c r="P12" i="6" s="1"/>
  <c r="N604" i="4"/>
  <c r="P9" i="6" s="1"/>
  <c r="N596" i="4"/>
  <c r="N591" i="4"/>
  <c r="P14" i="6" s="1"/>
  <c r="N72" i="4"/>
  <c r="N150" i="4"/>
  <c r="N649" i="4"/>
  <c r="F650" i="4"/>
  <c r="N650" i="4" s="1"/>
  <c r="H518" i="4"/>
  <c r="L518" i="4"/>
  <c r="N497" i="4"/>
  <c r="N513" i="4"/>
  <c r="N639" i="4"/>
  <c r="P7" i="6" s="1"/>
  <c r="N619" i="4"/>
  <c r="P15" i="6" s="1"/>
  <c r="K584" i="4"/>
  <c r="N458" i="4"/>
  <c r="F518" i="4"/>
  <c r="J518" i="4"/>
  <c r="N474" i="4"/>
  <c r="N494" i="4"/>
  <c r="N500" i="4"/>
  <c r="N506" i="4"/>
  <c r="N538" i="4"/>
  <c r="N558" i="4"/>
  <c r="N579" i="4"/>
  <c r="I584" i="4"/>
  <c r="M584" i="4"/>
  <c r="N645" i="4"/>
  <c r="P5" i="6" s="1"/>
  <c r="G584" i="4"/>
  <c r="N111" i="4"/>
  <c r="N234" i="4"/>
  <c r="N275" i="4"/>
  <c r="N320" i="4"/>
  <c r="N365" i="4"/>
  <c r="N411" i="4"/>
  <c r="I518" i="4"/>
  <c r="M518" i="4"/>
  <c r="G518" i="4"/>
  <c r="K518" i="4"/>
  <c r="N483" i="4"/>
  <c r="N3" i="6" s="1"/>
  <c r="N488" i="4"/>
  <c r="N504" i="4"/>
  <c r="N515" i="4"/>
  <c r="N547" i="4"/>
  <c r="N552" i="4"/>
  <c r="N562" i="4"/>
  <c r="H584" i="4"/>
  <c r="L584" i="4"/>
  <c r="N480" i="4"/>
  <c r="N530" i="4"/>
  <c r="N544" i="4"/>
  <c r="N565" i="4"/>
  <c r="N570" i="4"/>
  <c r="F584" i="4"/>
  <c r="J584" i="4"/>
  <c r="N464" i="4"/>
  <c r="N581" i="4"/>
  <c r="N584" i="4" l="1"/>
  <c r="N518" i="4"/>
</calcChain>
</file>

<file path=xl/sharedStrings.xml><?xml version="1.0" encoding="utf-8"?>
<sst xmlns="http://schemas.openxmlformats.org/spreadsheetml/2006/main" count="5131" uniqueCount="356">
  <si>
    <t>CURS</t>
  </si>
  <si>
    <t>DEP</t>
  </si>
  <si>
    <t>NOMDEP</t>
  </si>
  <si>
    <t>VALENCIÀ</t>
  </si>
  <si>
    <t>CASTELLÀ</t>
  </si>
  <si>
    <t>ANGLÉS</t>
  </si>
  <si>
    <t>FRANCÉS</t>
  </si>
  <si>
    <t>ITALIÀ</t>
  </si>
  <si>
    <t>ALEMANY</t>
  </si>
  <si>
    <t>INDISTINT</t>
  </si>
  <si>
    <t>TOTALS</t>
  </si>
  <si>
    <t>02</t>
  </si>
  <si>
    <t>BIOTECNOLOGIA</t>
  </si>
  <si>
    <t>03</t>
  </si>
  <si>
    <t>CIÈNCIA ANIMAL</t>
  </si>
  <si>
    <t>04</t>
  </si>
  <si>
    <t>COMPOSICIÓ ARQUITECTÒNICA</t>
  </si>
  <si>
    <t>35</t>
  </si>
  <si>
    <t>COMUNICACIÓ AUDIOVISUAL, DOCUMENTACIÓ I HISTÒRIA DE L'ART</t>
  </si>
  <si>
    <t>39</t>
  </si>
  <si>
    <t>COMUNICACIONS</t>
  </si>
  <si>
    <t>05</t>
  </si>
  <si>
    <t>CONSTRUCCIONS ARQUITECTÒNIQUES</t>
  </si>
  <si>
    <t>07</t>
  </si>
  <si>
    <t>ECONOMIA I CIÈNCIES SOCIALS</t>
  </si>
  <si>
    <t>06</t>
  </si>
  <si>
    <t>DIBUIX</t>
  </si>
  <si>
    <t>17</t>
  </si>
  <si>
    <t>INFORMÀTICA DE SISTEMES I COMPUTADORS</t>
  </si>
  <si>
    <t>24</t>
  </si>
  <si>
    <t>ENGINYERIA TÈXTIL I PAPERERA</t>
  </si>
  <si>
    <t>14</t>
  </si>
  <si>
    <t>ENGINYERIA RURAL I AGROALIMENTÀRIA</t>
  </si>
  <si>
    <t>16</t>
  </si>
  <si>
    <t>ENGINYERIA DE LA CONSTRUCCIÓ I DE PROJECTES  D'ENGINYERIA CIVIL</t>
  </si>
  <si>
    <t>19</t>
  </si>
  <si>
    <t>ENGINYERIA ELÈCTRICA</t>
  </si>
  <si>
    <t>29</t>
  </si>
  <si>
    <t>PINTURA</t>
  </si>
  <si>
    <t>36</t>
  </si>
  <si>
    <t>PROJECTES ARQUITECTÒNICS</t>
  </si>
  <si>
    <t>44</t>
  </si>
  <si>
    <t>ECOSISTEMES AGROFORESTALS</t>
  </si>
  <si>
    <t>26</t>
  </si>
  <si>
    <t>MATEMÀTICA APLICADA</t>
  </si>
  <si>
    <t>08</t>
  </si>
  <si>
    <t>ESCULTURA</t>
  </si>
  <si>
    <t>42</t>
  </si>
  <si>
    <t>ENGINYERIA DE SISTEMES I AUTOMÀTICA</t>
  </si>
  <si>
    <t>23</t>
  </si>
  <si>
    <t>ENGINYERIA QUÍMICA I NUCLEAR</t>
  </si>
  <si>
    <t>40</t>
  </si>
  <si>
    <t>ENGINYERIA I INFRAESTRUCTURA DELS TRANSPORTS</t>
  </si>
  <si>
    <t>11</t>
  </si>
  <si>
    <t>Enginyeria Gràfica</t>
  </si>
  <si>
    <t>30</t>
  </si>
  <si>
    <t>PRODUCCIÓ VEGETAL</t>
  </si>
  <si>
    <t>15</t>
  </si>
  <si>
    <t>ENGINYERIA CARTOGRÀFICA, GEODÈSIA I FOTOGRAMETRIA</t>
  </si>
  <si>
    <t>18</t>
  </si>
  <si>
    <t>ENGINYERIA DEL TERRENY</t>
  </si>
  <si>
    <t>27</t>
  </si>
  <si>
    <t>MECÀNICA DELS MEDIS CONTINUS I TEORIA D'ESTRUCTURES</t>
  </si>
  <si>
    <t>31</t>
  </si>
  <si>
    <t>QUÍMICA</t>
  </si>
  <si>
    <t>09</t>
  </si>
  <si>
    <t>ESTADÍSTICA I INVESTIGACIÓ OPERATIVA APLICADES I QUALITAT</t>
  </si>
  <si>
    <t>13</t>
  </si>
  <si>
    <t>LINGÜÍSTICA APLICADA</t>
  </si>
  <si>
    <t>12</t>
  </si>
  <si>
    <t>FÍSICA APLICADA</t>
  </si>
  <si>
    <t>32</t>
  </si>
  <si>
    <t>SISTEMES INFORMÀTICS I COMPUTACIÓ</t>
  </si>
  <si>
    <t>22</t>
  </si>
  <si>
    <t>ENGINYERIA MECÀNICA I DE MATERIALS</t>
  </si>
  <si>
    <t>21</t>
  </si>
  <si>
    <t>ENGINYERIA HIDRÀULICA I MEDI AMBIENT</t>
  </si>
  <si>
    <t>28</t>
  </si>
  <si>
    <t>Organització d'Empreses</t>
  </si>
  <si>
    <t>37</t>
  </si>
  <si>
    <t>CONSERVACIÓ I RESTAURACIÓ DE BÉNS CULTURALS</t>
  </si>
  <si>
    <t>25</t>
  </si>
  <si>
    <t>MÀQUINES I MOTORS TÈRMICS</t>
  </si>
  <si>
    <t>20</t>
  </si>
  <si>
    <t>ENGINYERIA ELECTRÒNICA</t>
  </si>
  <si>
    <t>43</t>
  </si>
  <si>
    <t>PROJECTES D'ENGINYERIA</t>
  </si>
  <si>
    <t>33</t>
  </si>
  <si>
    <t>TECNOLOGIA D'ALIMENTS</t>
  </si>
  <si>
    <t>41</t>
  </si>
  <si>
    <t>TERMODINÀMICA APLICADA</t>
  </si>
  <si>
    <t>10</t>
  </si>
  <si>
    <t>EXPRESSIÓ GRÀFICA ARQUITECTÒNICA</t>
  </si>
  <si>
    <t>34</t>
  </si>
  <si>
    <t>URBANISME</t>
  </si>
  <si>
    <t>98</t>
  </si>
  <si>
    <t>DEPARTAMENTS D'ALTRES UNIVERSITATS</t>
  </si>
  <si>
    <t>2019</t>
  </si>
  <si>
    <t>2020</t>
  </si>
  <si>
    <t>ENGINYERIA DE LA CONSTRUCCIÓ I DE PROJECTES D'ENGINYERIA CIVIL</t>
  </si>
  <si>
    <t>TOTAL</t>
  </si>
  <si>
    <t>Curs</t>
  </si>
  <si>
    <t>Valencià</t>
  </si>
  <si>
    <t>Castellà</t>
  </si>
  <si>
    <t>Anglés</t>
  </si>
  <si>
    <t>Francés</t>
  </si>
  <si>
    <t>Italià</t>
  </si>
  <si>
    <t>Alemany</t>
  </si>
  <si>
    <t>Indistint</t>
  </si>
  <si>
    <t>2022</t>
  </si>
  <si>
    <t>2023</t>
  </si>
  <si>
    <t>ETS. Arq</t>
  </si>
  <si>
    <t>Camins</t>
  </si>
  <si>
    <t>Industrials</t>
  </si>
  <si>
    <t>ETS Disseny</t>
  </si>
  <si>
    <t>Geodèsia</t>
  </si>
  <si>
    <t>Gest. Edif.</t>
  </si>
  <si>
    <t>EPS Alcoi</t>
  </si>
  <si>
    <t>Fac. BBAA</t>
  </si>
  <si>
    <t>Fac. ADE</t>
  </si>
  <si>
    <t>EPS Gandia</t>
  </si>
  <si>
    <t>ETSINF</t>
  </si>
  <si>
    <t>Agronòmica</t>
  </si>
  <si>
    <t>ETS Teleco</t>
  </si>
  <si>
    <t>Anglès</t>
  </si>
  <si>
    <t>% Valencià</t>
  </si>
  <si>
    <t>% Anglès</t>
  </si>
  <si>
    <t>% Castellà</t>
  </si>
  <si>
    <t>Total</t>
  </si>
  <si>
    <t>% de crèdits de docència sense el Dep. De Lingüística Aplicada</t>
  </si>
  <si>
    <t>COM. AUDIOVISUAL I HISTÒRIA DE L'ART</t>
  </si>
  <si>
    <t>CONSERVACIÓ I RESTAURACIÓ</t>
  </si>
  <si>
    <t>DEP. D'ALTRES UNIVERSITATS</t>
  </si>
  <si>
    <t>ENG. CARTOGRÀFICA, GEODÈSIA I FOTOGR.</t>
  </si>
  <si>
    <t>ENG. DE LA CONSTRUCCIÓ I D'ENGINYERIA CIVIL</t>
  </si>
  <si>
    <t>ENG. DE SISTEMES I AUTOMÀTICA</t>
  </si>
  <si>
    <t>ENG. DEL TERRENY</t>
  </si>
  <si>
    <t>ENG. ELÈCTRICA</t>
  </si>
  <si>
    <t>ENG. ELECTRÒNICA</t>
  </si>
  <si>
    <t>ENG. GRÀFICA</t>
  </si>
  <si>
    <t>ENG. HIDRÀULICA I M.A.</t>
  </si>
  <si>
    <t>ENG. I INFRAESTRUCTURA DELS TRANSPORTS</t>
  </si>
  <si>
    <t>ENG. MECÀNICA I DE MATERIALS</t>
  </si>
  <si>
    <t>ENG. QUÍMICA I NUCLEAR</t>
  </si>
  <si>
    <t>ENG. RURAL I AGROALIMENTÀRIA</t>
  </si>
  <si>
    <t>ENG. TÈXTIL I PAPERERA</t>
  </si>
  <si>
    <t>ESTADÍSTICA I INVESTIGACIÓ OPERATIVA</t>
  </si>
  <si>
    <t>MECÀNICA MEDIS CONTINUS I TEORIA D'ESTRUCTURES</t>
  </si>
  <si>
    <t>ORGANITZACIÓ D'EMPRESA</t>
  </si>
  <si>
    <t>CEN</t>
  </si>
  <si>
    <t>NOMCEN</t>
  </si>
  <si>
    <t>TIT</t>
  </si>
  <si>
    <t>NOMTIT</t>
  </si>
  <si>
    <t>2010</t>
  </si>
  <si>
    <t>S</t>
  </si>
  <si>
    <t>Agronómica</t>
  </si>
  <si>
    <t>150</t>
  </si>
  <si>
    <t>Grau en Biotecnologia</t>
  </si>
  <si>
    <t>151</t>
  </si>
  <si>
    <t>Grau en Ciència i Tecnologia dels Aliments</t>
  </si>
  <si>
    <t>148</t>
  </si>
  <si>
    <t>Grau en Enginyeria Agroalimentària i del Medi Rural</t>
  </si>
  <si>
    <t>149</t>
  </si>
  <si>
    <t>Grau en Enginyeria Forestal i del Medi Natural</t>
  </si>
  <si>
    <t>C</t>
  </si>
  <si>
    <t>173</t>
  </si>
  <si>
    <t>Grau en Enginyeria Civil</t>
  </si>
  <si>
    <t>168</t>
  </si>
  <si>
    <t>Grau en Enginyeria d'Obres Públiques</t>
  </si>
  <si>
    <t>J</t>
  </si>
  <si>
    <t>159</t>
  </si>
  <si>
    <t>Grau en Administració i Direcció d'Empreses</t>
  </si>
  <si>
    <t>162</t>
  </si>
  <si>
    <t>Grau en Enginyeria Elèctrica</t>
  </si>
  <si>
    <t>143</t>
  </si>
  <si>
    <t>Grau en Enginyeria en Disseny Industrial i Desenvolupament de Productes</t>
  </si>
  <si>
    <t>157</t>
  </si>
  <si>
    <t>Grau en Enginyeria Informàtica</t>
  </si>
  <si>
    <t>170</t>
  </si>
  <si>
    <t>Grau en Enginyeria Mecànica</t>
  </si>
  <si>
    <t>166</t>
  </si>
  <si>
    <t>Grau en Enginyeria Química</t>
  </si>
  <si>
    <t>Q</t>
  </si>
  <si>
    <t>139</t>
  </si>
  <si>
    <t>Grau en Ciències Ambientals</t>
  </si>
  <si>
    <t>141</t>
  </si>
  <si>
    <t>Grau en Comunicació Audiovisual</t>
  </si>
  <si>
    <t>152</t>
  </si>
  <si>
    <t>Grau en Enginyeria de Sistemes de Telecomunicació, So i Imatge</t>
  </si>
  <si>
    <t>140</t>
  </si>
  <si>
    <t>Grau en Turisme</t>
  </si>
  <si>
    <t>B</t>
  </si>
  <si>
    <t>ETS Arquit</t>
  </si>
  <si>
    <t>147</t>
  </si>
  <si>
    <t>Grau en Arquitectura</t>
  </si>
  <si>
    <t>T</t>
  </si>
  <si>
    <t>167</t>
  </si>
  <si>
    <t>Grau en Enginyeria de Tecnologies i Serveis de Telecomunicació</t>
  </si>
  <si>
    <t>E</t>
  </si>
  <si>
    <t>ETSIDiseny</t>
  </si>
  <si>
    <t>160</t>
  </si>
  <si>
    <t>Grau en Enginyeria Aeroespacial</t>
  </si>
  <si>
    <t>161</t>
  </si>
  <si>
    <t>163</t>
  </si>
  <si>
    <t>Grau en Enginyeria Electrònica Industrial i Automàtica</t>
  </si>
  <si>
    <t>142</t>
  </si>
  <si>
    <t>169</t>
  </si>
  <si>
    <t>R</t>
  </si>
  <si>
    <t>156</t>
  </si>
  <si>
    <t>M</t>
  </si>
  <si>
    <t>Fac. Ade</t>
  </si>
  <si>
    <t>158</t>
  </si>
  <si>
    <t>146</t>
  </si>
  <si>
    <t>Grau en Gestió i Administració Pública</t>
  </si>
  <si>
    <t>L</t>
  </si>
  <si>
    <t>144</t>
  </si>
  <si>
    <t>Grau en Belles Arts</t>
  </si>
  <si>
    <t>145</t>
  </si>
  <si>
    <t>Grau en Conservació i Restauració de Béns Culturals</t>
  </si>
  <si>
    <t>G</t>
  </si>
  <si>
    <t>Geodesia</t>
  </si>
  <si>
    <t>153</t>
  </si>
  <si>
    <t>Grau en Enginyeria Geomàtica i Topografia</t>
  </si>
  <si>
    <t>H</t>
  </si>
  <si>
    <t>Gest.Edif.</t>
  </si>
  <si>
    <t>138</t>
  </si>
  <si>
    <t>Grau en Arquitectura Tècnica</t>
  </si>
  <si>
    <t>D</t>
  </si>
  <si>
    <t>Industr.</t>
  </si>
  <si>
    <t>155</t>
  </si>
  <si>
    <t>Grau en Enginyeria d'Organització Industrial</t>
  </si>
  <si>
    <t>154</t>
  </si>
  <si>
    <t>Grau en Enginyeria en Tecnologies Industrials</t>
  </si>
  <si>
    <t>165</t>
  </si>
  <si>
    <t>2011</t>
  </si>
  <si>
    <t>174</t>
  </si>
  <si>
    <t>Grau en Enginyeria de l'Energia</t>
  </si>
  <si>
    <t>2012</t>
  </si>
  <si>
    <t>176</t>
  </si>
  <si>
    <t>Grau en Enginyeria Agroalimentària i del Medi Rural (curs adaptació)</t>
  </si>
  <si>
    <t>177</t>
  </si>
  <si>
    <t>Grau en Enginyeria Forestal i del Medi Natural (curs adaptació)</t>
  </si>
  <si>
    <t>175</t>
  </si>
  <si>
    <t>Grau en Enginyeria Biomèdica</t>
  </si>
  <si>
    <t>2013</t>
  </si>
  <si>
    <t>2014</t>
  </si>
  <si>
    <t>178</t>
  </si>
  <si>
    <t>Grau en Fonaments de l'Arquitectura</t>
  </si>
  <si>
    <t>a</t>
  </si>
  <si>
    <t>Teleco ADE</t>
  </si>
  <si>
    <t>179</t>
  </si>
  <si>
    <t>Doble Titulació. Grau en Enginyeria de Tecnologies i Serveis de Telecomunicació i Grau en Administració i Direcció d'Empreses</t>
  </si>
  <si>
    <t>U</t>
  </si>
  <si>
    <t>Universit.</t>
  </si>
  <si>
    <t>999</t>
  </si>
  <si>
    <t>Titulació UPV</t>
  </si>
  <si>
    <t>2015</t>
  </si>
  <si>
    <t>p</t>
  </si>
  <si>
    <t>Inf. ADE</t>
  </si>
  <si>
    <t>182</t>
  </si>
  <si>
    <t>Doble Titulació. Grau en Enginyeria Informàtica i Grau en Administració i Direcció d'Empreses</t>
  </si>
  <si>
    <t>998</t>
  </si>
  <si>
    <t>Idiomes Transversals</t>
  </si>
  <si>
    <t>2016</t>
  </si>
  <si>
    <t>185</t>
  </si>
  <si>
    <t>Grau en Disseny i Tecnologies Creatives</t>
  </si>
  <si>
    <t>2017</t>
  </si>
  <si>
    <t>8</t>
  </si>
  <si>
    <t>EDEM</t>
  </si>
  <si>
    <t>184</t>
  </si>
  <si>
    <t>Grau en Enginyeria i Gestió Empresarial</t>
  </si>
  <si>
    <t>188</t>
  </si>
  <si>
    <t>186</t>
  </si>
  <si>
    <t>Grau en Tecnologies Interactives</t>
  </si>
  <si>
    <t>187</t>
  </si>
  <si>
    <t>2018</t>
  </si>
  <si>
    <t>190</t>
  </si>
  <si>
    <t>189</t>
  </si>
  <si>
    <t>Grau en Ciència de Dades</t>
  </si>
  <si>
    <t>Cen</t>
  </si>
  <si>
    <t>Centre</t>
  </si>
  <si>
    <t>Tit</t>
  </si>
  <si>
    <t>Titulació</t>
  </si>
  <si>
    <t>194</t>
  </si>
  <si>
    <t>Grau en Tecnologia Digital i Multimèdia</t>
  </si>
  <si>
    <t>137</t>
  </si>
  <si>
    <t>Grau en Enginyeria Biomèdica (complements de formació MUEng.) Biomèdica)</t>
  </si>
  <si>
    <t>Grau en Disseny Arquitectònic d'Interiors</t>
  </si>
  <si>
    <t>Grau en Enginyeria Física</t>
  </si>
  <si>
    <t>Grau en Matemàtiques</t>
  </si>
  <si>
    <t>Grau en Enginyeria Biomèdica (complements de formació MUEng. Biomèdica)</t>
  </si>
  <si>
    <t>Ing. Edif.</t>
  </si>
  <si>
    <t>211</t>
  </si>
  <si>
    <t>Grau en Gestió del Transport i la Logística</t>
  </si>
  <si>
    <t>207</t>
  </si>
  <si>
    <t>Grau en Informàtica Industrial i Robòtica</t>
  </si>
  <si>
    <t>197</t>
  </si>
  <si>
    <t>205</t>
  </si>
  <si>
    <t>198</t>
  </si>
  <si>
    <t>206</t>
  </si>
  <si>
    <t>199</t>
  </si>
  <si>
    <t>Grau en Enginyeria Agroalimentària i del Medi rural</t>
  </si>
  <si>
    <t>Grau en Enginyeria Forestal i del Medi natural</t>
  </si>
  <si>
    <t>213</t>
  </si>
  <si>
    <t>214</t>
  </si>
  <si>
    <t>Grau en Belles arts</t>
  </si>
  <si>
    <t>Comparativa</t>
  </si>
  <si>
    <t>Quantitat de professors que fan docència en valencià</t>
  </si>
  <si>
    <t>Master</t>
  </si>
  <si>
    <t>Grau</t>
  </si>
  <si>
    <t>NO</t>
  </si>
  <si>
    <t>sense Dep Ling</t>
  </si>
  <si>
    <t>2024</t>
  </si>
  <si>
    <t>Evolució del % crèdits de docència en valencià</t>
  </si>
  <si>
    <t>218</t>
  </si>
  <si>
    <t>Grau en Enginyeria Biomèdica (Complements Formació MUIng. Biomèdica)</t>
  </si>
  <si>
    <t>ETSIDisseny</t>
  </si>
  <si>
    <t>TOTAL sense Dep Ling</t>
  </si>
  <si>
    <t>Any</t>
  </si>
  <si>
    <t>GRÀFIQUES INDIVIDUALS</t>
  </si>
  <si>
    <t>TOTAL -Ling</t>
  </si>
  <si>
    <t>VAL/TOT</t>
  </si>
  <si>
    <t>ANG/TOT</t>
  </si>
  <si>
    <t>CAST/TOT</t>
  </si>
  <si>
    <t>RESTA</t>
  </si>
  <si>
    <t>2025</t>
  </si>
  <si>
    <t>Grau en Enginyeria Agroalimentària i del medi rural</t>
  </si>
  <si>
    <t>Grau en Enginyeria Forestal i del medi natural</t>
  </si>
  <si>
    <t>224</t>
  </si>
  <si>
    <t>Grau en Química</t>
  </si>
  <si>
    <t>222</t>
  </si>
  <si>
    <t>Grau en Enginyeria Ambiental</t>
  </si>
  <si>
    <t>223</t>
  </si>
  <si>
    <t>Grau en Enginyeria de Tecnologia i Disseny Tèxtil</t>
  </si>
  <si>
    <t>221</t>
  </si>
  <si>
    <t>Grau en Intel·ligència Artificial</t>
  </si>
  <si>
    <t>220</t>
  </si>
  <si>
    <t>Grau en belles arts</t>
  </si>
  <si>
    <t>Grau en Enginyeria Biomèdica (Complements Formació MUEng. Biomèdica)</t>
  </si>
  <si>
    <t>ETSEAMN</t>
  </si>
  <si>
    <t>ETSCCP</t>
  </si>
  <si>
    <t>EPSA</t>
  </si>
  <si>
    <t>ETSA</t>
  </si>
  <si>
    <t>EPSG</t>
  </si>
  <si>
    <t>ETSET</t>
  </si>
  <si>
    <t>ETSED</t>
  </si>
  <si>
    <t>ETSEINF</t>
  </si>
  <si>
    <t>FADE</t>
  </si>
  <si>
    <t>BBAA</t>
  </si>
  <si>
    <t>ETSEInd</t>
  </si>
  <si>
    <t>sense dep Ling</t>
  </si>
  <si>
    <t>Dep</t>
  </si>
  <si>
    <t>Departament</t>
  </si>
  <si>
    <t>ENGINYERIA DELS TRANSPORTS I DEL TERRENY</t>
  </si>
  <si>
    <t>ALTRES/TOT</t>
  </si>
  <si>
    <t>sense Dep Ling. Aplicada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</si>
</sst>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63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6" fillId="0" borderId="0"/>
    <xf numFmtId="0" fontId="4" fillId="0" borderId="0"/>
  </cellStyleXfs>
  <cellXfs count="99">
    <xf numFmtId="0" fontId="0" fillId="0" borderId="0" xfId="0"/>
    <xf numFmtId="0" fontId="5" fillId="0" borderId="0" xfId="5" applyFont="1" applyAlignment="1">
      <alignment horizontal="left" vertical="top" wrapText="1"/>
    </xf>
    <xf numFmtId="0" fontId="6" fillId="0" borderId="0" xfId="6"/>
    <xf numFmtId="0" fontId="7" fillId="0" borderId="0" xfId="5" applyFont="1" applyAlignment="1">
      <alignment horizontal="right" vertical="top" wrapText="1"/>
    </xf>
    <xf numFmtId="0" fontId="7" fillId="0" borderId="0" xfId="5" applyFont="1" applyAlignment="1">
      <alignment horizontal="left" vertical="top" wrapText="1"/>
    </xf>
    <xf numFmtId="10" fontId="6" fillId="0" borderId="0" xfId="6" applyNumberFormat="1"/>
    <xf numFmtId="0" fontId="6" fillId="5" borderId="0" xfId="6" applyFill="1"/>
    <xf numFmtId="0" fontId="1" fillId="4" borderId="0" xfId="4"/>
    <xf numFmtId="0" fontId="4" fillId="0" borderId="0" xfId="6" applyFont="1" applyAlignment="1">
      <alignment horizontal="left"/>
    </xf>
    <xf numFmtId="0" fontId="6" fillId="0" borderId="0" xfId="6" applyAlignment="1">
      <alignment horizontal="right"/>
    </xf>
    <xf numFmtId="0" fontId="6" fillId="0" borderId="0" xfId="6" applyAlignment="1">
      <alignment horizontal="left"/>
    </xf>
    <xf numFmtId="10" fontId="2" fillId="2" borderId="0" xfId="2" applyNumberFormat="1"/>
    <xf numFmtId="10" fontId="0" fillId="0" borderId="0" xfId="0" applyNumberFormat="1"/>
    <xf numFmtId="0" fontId="8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64" fontId="0" fillId="0" borderId="0" xfId="0" applyNumberFormat="1"/>
    <xf numFmtId="10" fontId="0" fillId="0" borderId="0" xfId="1" applyNumberFormat="1" applyFont="1"/>
    <xf numFmtId="0" fontId="3" fillId="0" borderId="0" xfId="0" applyFont="1"/>
    <xf numFmtId="0" fontId="5" fillId="0" borderId="0" xfId="5" applyFont="1" applyAlignment="1">
      <alignment horizontal="center" vertical="top" wrapText="1"/>
    </xf>
    <xf numFmtId="10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 vertical="center" wrapText="1"/>
    </xf>
    <xf numFmtId="0" fontId="1" fillId="3" borderId="0" xfId="3"/>
    <xf numFmtId="10" fontId="1" fillId="3" borderId="0" xfId="3" applyNumberFormat="1"/>
    <xf numFmtId="0" fontId="1" fillId="3" borderId="0" xfId="3" applyAlignment="1">
      <alignment horizontal="left"/>
    </xf>
    <xf numFmtId="0" fontId="1" fillId="3" borderId="0" xfId="3" applyAlignment="1">
      <alignment horizontal="right"/>
    </xf>
    <xf numFmtId="0" fontId="0" fillId="3" borderId="0" xfId="3" applyFont="1" applyAlignment="1">
      <alignment horizontal="left"/>
    </xf>
    <xf numFmtId="0" fontId="8" fillId="0" borderId="0" xfId="6" applyFont="1" applyAlignment="1">
      <alignment horizontal="center" vertical="center" wrapText="1"/>
    </xf>
    <xf numFmtId="10" fontId="1" fillId="3" borderId="0" xfId="1" applyNumberFormat="1" applyFill="1" applyAlignment="1">
      <alignment horizontal="right"/>
    </xf>
    <xf numFmtId="0" fontId="2" fillId="2" borderId="0" xfId="2"/>
    <xf numFmtId="164" fontId="0" fillId="0" borderId="0" xfId="1" applyNumberFormat="1" applyFont="1"/>
    <xf numFmtId="0" fontId="0" fillId="6" borderId="0" xfId="0" applyFill="1"/>
    <xf numFmtId="10" fontId="0" fillId="7" borderId="0" xfId="0" applyNumberFormat="1" applyFill="1"/>
    <xf numFmtId="0" fontId="0" fillId="0" borderId="0" xfId="0" applyAlignment="1">
      <alignment horizontal="center"/>
    </xf>
    <xf numFmtId="0" fontId="6" fillId="6" borderId="0" xfId="0" applyFont="1" applyFill="1" applyAlignment="1">
      <alignment horizontal="left"/>
    </xf>
    <xf numFmtId="164" fontId="0" fillId="6" borderId="0" xfId="0" applyNumberFormat="1" applyFill="1"/>
    <xf numFmtId="164" fontId="2" fillId="2" borderId="0" xfId="2" applyNumberFormat="1"/>
    <xf numFmtId="0" fontId="0" fillId="0" borderId="1" xfId="0" applyBorder="1"/>
    <xf numFmtId="10" fontId="0" fillId="0" borderId="1" xfId="0" applyNumberFormat="1" applyBorder="1"/>
    <xf numFmtId="10" fontId="2" fillId="2" borderId="1" xfId="2" applyNumberFormat="1" applyBorder="1"/>
    <xf numFmtId="0" fontId="4" fillId="0" borderId="0" xfId="7" applyAlignment="1">
      <alignment horizontal="left"/>
    </xf>
    <xf numFmtId="0" fontId="4" fillId="0" borderId="0" xfId="7" applyAlignment="1">
      <alignment horizontal="right"/>
    </xf>
    <xf numFmtId="164" fontId="8" fillId="0" borderId="0" xfId="1" applyNumberFormat="1" applyFont="1"/>
    <xf numFmtId="0" fontId="6" fillId="8" borderId="0" xfId="6" applyFill="1"/>
    <xf numFmtId="164" fontId="8" fillId="8" borderId="0" xfId="1" applyNumberFormat="1" applyFont="1" applyFill="1"/>
    <xf numFmtId="164" fontId="4" fillId="8" borderId="0" xfId="1" applyNumberFormat="1" applyFont="1" applyFill="1"/>
    <xf numFmtId="0" fontId="0" fillId="9" borderId="2" xfId="0" applyFill="1" applyBorder="1"/>
    <xf numFmtId="0" fontId="0" fillId="9" borderId="2" xfId="0" applyFill="1" applyBorder="1" applyAlignment="1">
      <alignment horizontal="left"/>
    </xf>
    <xf numFmtId="164" fontId="8" fillId="9" borderId="2" xfId="1" applyNumberFormat="1" applyFont="1" applyFill="1" applyBorder="1"/>
    <xf numFmtId="164" fontId="4" fillId="9" borderId="2" xfId="1" applyNumberFormat="1" applyFont="1" applyFill="1" applyBorder="1"/>
    <xf numFmtId="164" fontId="8" fillId="0" borderId="0" xfId="1" applyNumberFormat="1" applyFont="1" applyBorder="1"/>
    <xf numFmtId="164" fontId="0" fillId="0" borderId="0" xfId="1" applyNumberFormat="1" applyFont="1" applyBorder="1"/>
    <xf numFmtId="0" fontId="2" fillId="8" borderId="0" xfId="2" applyFill="1" applyAlignment="1">
      <alignment horizontal="right"/>
    </xf>
    <xf numFmtId="164" fontId="5" fillId="0" borderId="0" xfId="5" applyNumberFormat="1" applyFont="1" applyAlignment="1">
      <alignment horizontal="left" vertical="top" wrapText="1"/>
    </xf>
    <xf numFmtId="164" fontId="8" fillId="0" borderId="0" xfId="6" applyNumberFormat="1" applyFont="1"/>
    <xf numFmtId="164" fontId="6" fillId="0" borderId="0" xfId="6" applyNumberFormat="1"/>
    <xf numFmtId="1" fontId="0" fillId="0" borderId="0" xfId="0" applyNumberFormat="1"/>
    <xf numFmtId="0" fontId="0" fillId="0" borderId="3" xfId="0" applyBorder="1"/>
    <xf numFmtId="164" fontId="0" fillId="0" borderId="1" xfId="1" applyNumberFormat="1" applyFont="1" applyBorder="1"/>
    <xf numFmtId="0" fontId="1" fillId="3" borderId="0" xfId="3" applyNumberForma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10" fontId="3" fillId="0" borderId="0" xfId="1" applyNumberFormat="1" applyFont="1"/>
    <xf numFmtId="10" fontId="3" fillId="0" borderId="0" xfId="0" applyNumberFormat="1" applyFont="1"/>
    <xf numFmtId="0" fontId="8" fillId="0" borderId="0" xfId="6" applyFont="1"/>
    <xf numFmtId="0" fontId="4" fillId="0" borderId="0" xfId="6" applyFont="1"/>
    <xf numFmtId="0" fontId="8" fillId="0" borderId="0" xfId="7" applyFont="1" applyAlignment="1">
      <alignment horizontal="center" vertical="center" wrapText="1"/>
    </xf>
    <xf numFmtId="0" fontId="0" fillId="9" borderId="0" xfId="0" applyFill="1"/>
    <xf numFmtId="0" fontId="4" fillId="0" borderId="0" xfId="7"/>
    <xf numFmtId="0" fontId="4" fillId="0" borderId="0" xfId="7" applyFont="1" applyAlignment="1">
      <alignment horizontal="center" vertical="center" wrapText="1"/>
    </xf>
    <xf numFmtId="0" fontId="4" fillId="0" borderId="0" xfId="7" applyFont="1" applyAlignment="1">
      <alignment horizontal="left"/>
    </xf>
    <xf numFmtId="0" fontId="4" fillId="0" borderId="0" xfId="7" applyAlignment="1">
      <alignment horizontal="right"/>
    </xf>
    <xf numFmtId="0" fontId="4" fillId="0" borderId="0" xfId="7" applyFont="1" applyFill="1" applyAlignment="1">
      <alignment horizontal="center" vertical="center" wrapText="1"/>
    </xf>
    <xf numFmtId="0" fontId="8" fillId="0" borderId="0" xfId="7" applyFont="1" applyAlignment="1">
      <alignment horizontal="left"/>
    </xf>
    <xf numFmtId="0" fontId="8" fillId="0" borderId="0" xfId="7" applyFont="1" applyAlignment="1">
      <alignment horizontal="right"/>
    </xf>
    <xf numFmtId="0" fontId="4" fillId="0" borderId="0" xfId="7" applyFont="1" applyFill="1" applyAlignment="1">
      <alignment horizontal="left"/>
    </xf>
    <xf numFmtId="0" fontId="8" fillId="0" borderId="0" xfId="6" applyFont="1" applyAlignment="1">
      <alignment horizontal="left"/>
    </xf>
    <xf numFmtId="0" fontId="8" fillId="0" borderId="0" xfId="6" applyFont="1" applyAlignment="1">
      <alignment horizontal="right"/>
    </xf>
    <xf numFmtId="10" fontId="8" fillId="0" borderId="0" xfId="6" applyNumberFormat="1" applyFont="1"/>
    <xf numFmtId="164" fontId="3" fillId="0" borderId="0" xfId="1" applyNumberFormat="1" applyFont="1"/>
    <xf numFmtId="164" fontId="6" fillId="0" borderId="0" xfId="1" applyNumberFormat="1" applyFont="1"/>
    <xf numFmtId="164" fontId="6" fillId="8" borderId="0" xfId="6" applyNumberFormat="1" applyFill="1"/>
    <xf numFmtId="10" fontId="6" fillId="8" borderId="0" xfId="6" applyNumberFormat="1" applyFill="1"/>
    <xf numFmtId="164" fontId="6" fillId="8" borderId="0" xfId="1" applyNumberFormat="1" applyFont="1" applyFill="1"/>
    <xf numFmtId="0" fontId="6" fillId="0" borderId="0" xfId="6" applyFill="1" applyAlignment="1">
      <alignment horizontal="left"/>
    </xf>
    <xf numFmtId="0" fontId="6" fillId="0" borderId="0" xfId="6" applyFill="1" applyAlignment="1">
      <alignment horizontal="right"/>
    </xf>
    <xf numFmtId="164" fontId="6" fillId="0" borderId="0" xfId="6" applyNumberFormat="1" applyFill="1"/>
    <xf numFmtId="10" fontId="6" fillId="0" borderId="0" xfId="6" applyNumberFormat="1" applyFill="1"/>
    <xf numFmtId="164" fontId="6" fillId="0" borderId="0" xfId="1" applyNumberFormat="1" applyFont="1" applyFill="1"/>
    <xf numFmtId="0" fontId="6" fillId="0" borderId="0" xfId="6" applyFill="1"/>
    <xf numFmtId="10" fontId="0" fillId="9" borderId="2" xfId="1" applyNumberFormat="1" applyFont="1" applyFill="1" applyBorder="1"/>
    <xf numFmtId="0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</cellXfs>
  <cellStyles count="8">
    <cellStyle name="20% - Énfasis1" xfId="3" builtinId="30"/>
    <cellStyle name="20% - Énfasis4" xfId="4" builtinId="42"/>
    <cellStyle name="Incorrecto" xfId="2" builtinId="27"/>
    <cellStyle name="Normal" xfId="0" builtinId="0"/>
    <cellStyle name="Normal 2" xfId="6" xr:uid="{00000000-0005-0000-0000-000004000000}"/>
    <cellStyle name="Normal 3" xfId="7" xr:uid="{96D13E44-36AC-405F-AA9D-436F60A7E6D3}"/>
    <cellStyle name="Percentatge 2" xfId="5" xr:uid="{00000000-0005-0000-0000-000006000000}"/>
    <cellStyle name="Porcentaje" xfId="1" builtinId="5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strike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DEPARTAMENTS'!$C$5:$R$5</c:f>
              <c:numCache>
                <c:formatCode>0.0%</c:formatCode>
                <c:ptCount val="16"/>
                <c:pt idx="0">
                  <c:v>8.8996763754045305E-2</c:v>
                </c:pt>
                <c:pt idx="1">
                  <c:v>0</c:v>
                </c:pt>
                <c:pt idx="2">
                  <c:v>7.434944237918216E-2</c:v>
                </c:pt>
                <c:pt idx="3">
                  <c:v>4.5977011494252873E-2</c:v>
                </c:pt>
                <c:pt idx="4">
                  <c:v>3.5408675125405728E-2</c:v>
                </c:pt>
                <c:pt idx="5">
                  <c:v>0.1379151291512915</c:v>
                </c:pt>
                <c:pt idx="6">
                  <c:v>0.10410863509749303</c:v>
                </c:pt>
                <c:pt idx="7">
                  <c:v>0.1561889886762983</c:v>
                </c:pt>
                <c:pt idx="8">
                  <c:v>0.16619999999999999</c:v>
                </c:pt>
                <c:pt idx="9">
                  <c:v>0.11613774476704929</c:v>
                </c:pt>
                <c:pt idx="10">
                  <c:v>0.12911877394636018</c:v>
                </c:pt>
                <c:pt idx="11">
                  <c:v>0.12189999999999999</c:v>
                </c:pt>
                <c:pt idx="12">
                  <c:v>0.13793956638728233</c:v>
                </c:pt>
                <c:pt idx="13">
                  <c:v>0.15181088700932552</c:v>
                </c:pt>
                <c:pt idx="14">
                  <c:v>0.14638992000836512</c:v>
                </c:pt>
                <c:pt idx="15">
                  <c:v>0.15846454197408788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1-4B13-9A3B-8E92734E152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COMUNICACIÓ AUDIOVISUAL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DEPARTAMENTS'!$C$6:$R$6</c:f>
              <c:numCache>
                <c:formatCode>0.0%</c:formatCode>
                <c:ptCount val="16"/>
                <c:pt idx="0">
                  <c:v>7.3845327604726105E-2</c:v>
                </c:pt>
                <c:pt idx="1">
                  <c:v>8.341353865896696E-2</c:v>
                </c:pt>
                <c:pt idx="2">
                  <c:v>7.4748770579431259E-2</c:v>
                </c:pt>
                <c:pt idx="3">
                  <c:v>3.5365853658536589E-2</c:v>
                </c:pt>
                <c:pt idx="4">
                  <c:v>5.3377626550128204E-2</c:v>
                </c:pt>
                <c:pt idx="5">
                  <c:v>8.7373110645482852E-2</c:v>
                </c:pt>
                <c:pt idx="6">
                  <c:v>6.5799999999999997E-2</c:v>
                </c:pt>
                <c:pt idx="7">
                  <c:v>8.6702143742629939E-2</c:v>
                </c:pt>
                <c:pt idx="8">
                  <c:v>7.3999999999999996E-2</c:v>
                </c:pt>
                <c:pt idx="9">
                  <c:v>8.3330055203702971E-2</c:v>
                </c:pt>
                <c:pt idx="10">
                  <c:v>5.1202067399305648E-2</c:v>
                </c:pt>
                <c:pt idx="11">
                  <c:v>5.7599999999999998E-2</c:v>
                </c:pt>
                <c:pt idx="12">
                  <c:v>2.167326963411792E-2</c:v>
                </c:pt>
                <c:pt idx="13">
                  <c:v>3.386644003193489E-2</c:v>
                </c:pt>
                <c:pt idx="14">
                  <c:v>6.6580330616287042E-2</c:v>
                </c:pt>
                <c:pt idx="15">
                  <c:v>4.7530909898571116E-2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6-48DE-9C11-CD5CB82685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ENG. DE LA CONSTRUCCIÓ I D'ENGINYERIA CIVIL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DEPARTAMENTS'!$C$15:$R$15</c:f>
              <c:numCache>
                <c:formatCode>0.0%</c:formatCode>
                <c:ptCount val="16"/>
                <c:pt idx="0">
                  <c:v>2.4575602052901702E-2</c:v>
                </c:pt>
                <c:pt idx="1">
                  <c:v>0</c:v>
                </c:pt>
                <c:pt idx="2">
                  <c:v>1.6750902527075812E-2</c:v>
                </c:pt>
                <c:pt idx="3">
                  <c:v>1.8378130025269928E-2</c:v>
                </c:pt>
                <c:pt idx="4">
                  <c:v>1.6929054001341842E-2</c:v>
                </c:pt>
                <c:pt idx="5">
                  <c:v>1.7418900700335256E-2</c:v>
                </c:pt>
                <c:pt idx="6">
                  <c:v>1.4500000000000001E-2</c:v>
                </c:pt>
                <c:pt idx="7">
                  <c:v>1.6951265112800699E-2</c:v>
                </c:pt>
                <c:pt idx="8">
                  <c:v>1.89E-2</c:v>
                </c:pt>
                <c:pt idx="9">
                  <c:v>1.9190066318611542E-2</c:v>
                </c:pt>
                <c:pt idx="10">
                  <c:v>1.3225569434239529E-2</c:v>
                </c:pt>
                <c:pt idx="11">
                  <c:v>2.58E-2</c:v>
                </c:pt>
                <c:pt idx="12">
                  <c:v>1.9864417468075039E-2</c:v>
                </c:pt>
                <c:pt idx="13">
                  <c:v>2.0608439646712464E-2</c:v>
                </c:pt>
                <c:pt idx="14">
                  <c:v>2.1067666488127121E-2</c:v>
                </c:pt>
                <c:pt idx="15">
                  <c:v>1.9765494137353436E-2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4-4CA4-970C-7898EF5A98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EXPRESSIÓ</a:t>
            </a:r>
            <a:r>
              <a:rPr lang="en-US" baseline="0"/>
              <a:t> GRÀFICA</a:t>
            </a:r>
            <a:r>
              <a:rPr lang="en-US"/>
              <a:t> ARQUITECTÒNICA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DEPARTAMENTS'!$C$29:$R$29</c:f>
              <c:numCache>
                <c:formatCode>0.0%</c:formatCode>
                <c:ptCount val="16"/>
                <c:pt idx="0">
                  <c:v>4.0316511492893541E-3</c:v>
                </c:pt>
                <c:pt idx="1">
                  <c:v>3.1581913766799148E-2</c:v>
                </c:pt>
                <c:pt idx="2">
                  <c:v>3.5435647052901802E-2</c:v>
                </c:pt>
                <c:pt idx="3">
                  <c:v>3.3884382380121161E-2</c:v>
                </c:pt>
                <c:pt idx="4">
                  <c:v>0</c:v>
                </c:pt>
                <c:pt idx="5">
                  <c:v>9.5427881781694687E-2</c:v>
                </c:pt>
                <c:pt idx="6">
                  <c:v>0.1124</c:v>
                </c:pt>
                <c:pt idx="7">
                  <c:v>8.9726656712989558E-2</c:v>
                </c:pt>
                <c:pt idx="8">
                  <c:v>0.1016</c:v>
                </c:pt>
                <c:pt idx="9">
                  <c:v>9.8321884591366274E-2</c:v>
                </c:pt>
                <c:pt idx="10">
                  <c:v>0.10205967987922296</c:v>
                </c:pt>
                <c:pt idx="11">
                  <c:v>9.5699999999999993E-2</c:v>
                </c:pt>
                <c:pt idx="12">
                  <c:v>0.11875871327515879</c:v>
                </c:pt>
                <c:pt idx="13">
                  <c:v>0.12761888532288149</c:v>
                </c:pt>
                <c:pt idx="14">
                  <c:v>0.12111192970476722</c:v>
                </c:pt>
                <c:pt idx="15">
                  <c:v>0.12159243576008028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6-4C33-9A67-C663FEDF63D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PROJECTES D'ENGINYERIA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DEPARTAMENTS'!$C$40:$R$40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7.5585789871504159E-3</c:v>
                </c:pt>
                <c:pt idx="4">
                  <c:v>5.1434960864703692E-2</c:v>
                </c:pt>
                <c:pt idx="5">
                  <c:v>8.0536912751677847E-2</c:v>
                </c:pt>
                <c:pt idx="6">
                  <c:v>9.64E-2</c:v>
                </c:pt>
                <c:pt idx="7">
                  <c:v>9.1485507246376815E-2</c:v>
                </c:pt>
                <c:pt idx="8">
                  <c:v>0.10249999999999999</c:v>
                </c:pt>
                <c:pt idx="9">
                  <c:v>0.10247994164843181</c:v>
                </c:pt>
                <c:pt idx="10">
                  <c:v>8.3333333333333343E-2</c:v>
                </c:pt>
                <c:pt idx="11">
                  <c:v>4.48E-2</c:v>
                </c:pt>
                <c:pt idx="12">
                  <c:v>6.8660022148394256E-2</c:v>
                </c:pt>
                <c:pt idx="13">
                  <c:v>0.13885778275475927</c:v>
                </c:pt>
                <c:pt idx="14">
                  <c:v>0.13213885778275478</c:v>
                </c:pt>
                <c:pt idx="15">
                  <c:v>8.0561714708056162E-2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E-465B-99D1-99021096358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ENG. DE SISTEMES I AUTOMÀTICA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DEPARTAMENTS'!$C$16:$R$16</c:f>
              <c:numCache>
                <c:formatCode>0.0%</c:formatCode>
                <c:ptCount val="16"/>
                <c:pt idx="0">
                  <c:v>0</c:v>
                </c:pt>
                <c:pt idx="1">
                  <c:v>0.12048042036782185</c:v>
                </c:pt>
                <c:pt idx="2">
                  <c:v>8.5559205827738891E-2</c:v>
                </c:pt>
                <c:pt idx="3">
                  <c:v>7.3612083412885304E-2</c:v>
                </c:pt>
                <c:pt idx="4">
                  <c:v>6.4158702356927999E-2</c:v>
                </c:pt>
                <c:pt idx="5">
                  <c:v>8.3547912959872683E-2</c:v>
                </c:pt>
                <c:pt idx="6">
                  <c:v>0.1206</c:v>
                </c:pt>
                <c:pt idx="7">
                  <c:v>0.12241272287506154</c:v>
                </c:pt>
                <c:pt idx="8">
                  <c:v>0.12709999999999999</c:v>
                </c:pt>
                <c:pt idx="9">
                  <c:v>0.1202233781440699</c:v>
                </c:pt>
                <c:pt idx="10">
                  <c:v>8.7007882959631064E-2</c:v>
                </c:pt>
                <c:pt idx="11">
                  <c:v>6.4699999999999994E-2</c:v>
                </c:pt>
                <c:pt idx="12">
                  <c:v>0.11709591474245117</c:v>
                </c:pt>
                <c:pt idx="13">
                  <c:v>0.10622871351260997</c:v>
                </c:pt>
                <c:pt idx="14">
                  <c:v>8.5845162020019225E-2</c:v>
                </c:pt>
                <c:pt idx="15">
                  <c:v>6.2721542195603205E-2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1-433C-92C9-42AE9CFBAE2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ESTADÍSTICA I INVESTIGACIÓ OPERATIVA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DEPARTAMENTS'!$C$28:$R$28</c:f>
              <c:numCache>
                <c:formatCode>0.0%</c:formatCode>
                <c:ptCount val="16"/>
                <c:pt idx="0">
                  <c:v>0.20095475446663624</c:v>
                </c:pt>
                <c:pt idx="1">
                  <c:v>0.12410662545875989</c:v>
                </c:pt>
                <c:pt idx="2">
                  <c:v>5.7651344426264933E-2</c:v>
                </c:pt>
                <c:pt idx="3">
                  <c:v>7.537214999057848E-2</c:v>
                </c:pt>
                <c:pt idx="4">
                  <c:v>6.4870867698641643E-2</c:v>
                </c:pt>
                <c:pt idx="5">
                  <c:v>0.12669262982939267</c:v>
                </c:pt>
                <c:pt idx="6">
                  <c:v>0.1031</c:v>
                </c:pt>
                <c:pt idx="7">
                  <c:v>0.1282075911847847</c:v>
                </c:pt>
                <c:pt idx="8">
                  <c:v>0.1207</c:v>
                </c:pt>
                <c:pt idx="9">
                  <c:v>0.11238723420637263</c:v>
                </c:pt>
                <c:pt idx="10">
                  <c:v>0.12830150473948643</c:v>
                </c:pt>
                <c:pt idx="11">
                  <c:v>0.1336</c:v>
                </c:pt>
                <c:pt idx="12">
                  <c:v>0.10514179234845397</c:v>
                </c:pt>
                <c:pt idx="13">
                  <c:v>9.9949818790075265E-2</c:v>
                </c:pt>
                <c:pt idx="14">
                  <c:v>9.0151353655936892E-2</c:v>
                </c:pt>
                <c:pt idx="15">
                  <c:v>7.6698883269067042E-2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D-4FA4-8709-76C0A04079D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COM. AUDIOVISUAL I HISTÒRIA DE L'ART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DEPARTAMENTS'!$C$6:$R$6</c:f>
              <c:numCache>
                <c:formatCode>0.0%</c:formatCode>
                <c:ptCount val="16"/>
                <c:pt idx="0">
                  <c:v>7.3845327604726105E-2</c:v>
                </c:pt>
                <c:pt idx="1">
                  <c:v>8.341353865896696E-2</c:v>
                </c:pt>
                <c:pt idx="2">
                  <c:v>7.4748770579431259E-2</c:v>
                </c:pt>
                <c:pt idx="3">
                  <c:v>3.5365853658536589E-2</c:v>
                </c:pt>
                <c:pt idx="4">
                  <c:v>5.3377626550128204E-2</c:v>
                </c:pt>
                <c:pt idx="5">
                  <c:v>8.7373110645482852E-2</c:v>
                </c:pt>
                <c:pt idx="6">
                  <c:v>6.5799999999999997E-2</c:v>
                </c:pt>
                <c:pt idx="7">
                  <c:v>8.6702143742629939E-2</c:v>
                </c:pt>
                <c:pt idx="8">
                  <c:v>7.3999999999999996E-2</c:v>
                </c:pt>
                <c:pt idx="9">
                  <c:v>8.3330055203702971E-2</c:v>
                </c:pt>
                <c:pt idx="10">
                  <c:v>5.1202067399305648E-2</c:v>
                </c:pt>
                <c:pt idx="11">
                  <c:v>5.7599999999999998E-2</c:v>
                </c:pt>
                <c:pt idx="12">
                  <c:v>2.167326963411792E-2</c:v>
                </c:pt>
                <c:pt idx="13">
                  <c:v>3.386644003193489E-2</c:v>
                </c:pt>
                <c:pt idx="14">
                  <c:v>6.6580330616287042E-2</c:v>
                </c:pt>
                <c:pt idx="15">
                  <c:v>4.7530909898571116E-2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9-4D7C-8A77-A56D7CE2E0C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ENG. CARTOGRÀFICA</a:t>
            </a:r>
            <a:r>
              <a:rPr lang="en-US" baseline="0"/>
              <a:t>, GEODÈSIA I FOTOGR.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DEPARTAMENTS'!$C$14:$R$14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1.5283084404307054E-2</c:v>
                </c:pt>
                <c:pt idx="6">
                  <c:v>5.5199999999999999E-2</c:v>
                </c:pt>
                <c:pt idx="7">
                  <c:v>5.1625551380493385E-2</c:v>
                </c:pt>
                <c:pt idx="8">
                  <c:v>4.07E-2</c:v>
                </c:pt>
                <c:pt idx="9">
                  <c:v>3.5305048002477551E-2</c:v>
                </c:pt>
                <c:pt idx="10">
                  <c:v>7.0140887744281163E-2</c:v>
                </c:pt>
                <c:pt idx="11">
                  <c:v>5.6099999999999997E-2</c:v>
                </c:pt>
                <c:pt idx="12">
                  <c:v>2.4421007433647317E-2</c:v>
                </c:pt>
                <c:pt idx="13">
                  <c:v>2.3079193838391968E-2</c:v>
                </c:pt>
                <c:pt idx="14">
                  <c:v>2.6156993758578717E-2</c:v>
                </c:pt>
                <c:pt idx="15">
                  <c:v>7.9090459713297076E-3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9-4674-B143-9D0F50490D0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PRODUCCIÓ</a:t>
            </a:r>
            <a:r>
              <a:rPr lang="en-US" sz="1200" baseline="0"/>
              <a:t> VEGETAL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DEPARTAMENTS'!$C$38:$R$38</c:f>
              <c:numCache>
                <c:formatCode>0.0%</c:formatCode>
                <c:ptCount val="16"/>
                <c:pt idx="0">
                  <c:v>0.10756188538487624</c:v>
                </c:pt>
                <c:pt idx="1">
                  <c:v>8.6529216963999567E-2</c:v>
                </c:pt>
                <c:pt idx="2">
                  <c:v>6.6215166939867134E-2</c:v>
                </c:pt>
                <c:pt idx="3">
                  <c:v>5.8291357370095442E-2</c:v>
                </c:pt>
                <c:pt idx="4">
                  <c:v>4.2165071770334933E-2</c:v>
                </c:pt>
                <c:pt idx="5">
                  <c:v>0.11473859423469775</c:v>
                </c:pt>
                <c:pt idx="6">
                  <c:v>0.1027</c:v>
                </c:pt>
                <c:pt idx="7">
                  <c:v>0.1144793152639087</c:v>
                </c:pt>
                <c:pt idx="8">
                  <c:v>0.13569999999999999</c:v>
                </c:pt>
                <c:pt idx="9">
                  <c:v>7.2064945878434636E-2</c:v>
                </c:pt>
                <c:pt idx="10">
                  <c:v>0.11130341616186593</c:v>
                </c:pt>
                <c:pt idx="11">
                  <c:v>9.2600000000000002E-2</c:v>
                </c:pt>
                <c:pt idx="12">
                  <c:v>0.11303962628865979</c:v>
                </c:pt>
                <c:pt idx="13">
                  <c:v>9.2511539073690918E-2</c:v>
                </c:pt>
                <c:pt idx="14">
                  <c:v>0.13086294811412555</c:v>
                </c:pt>
                <c:pt idx="15">
                  <c:v>0.11843270081982987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F-439A-9479-0296FB912B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ENG. ELÈCTRICA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DEPARTAMENTS'!$C$18:$R$18</c:f>
              <c:numCache>
                <c:formatCode>0.0%</c:formatCode>
                <c:ptCount val="16"/>
                <c:pt idx="0">
                  <c:v>5.2805280528052799E-2</c:v>
                </c:pt>
                <c:pt idx="1">
                  <c:v>5.7227014517147061E-2</c:v>
                </c:pt>
                <c:pt idx="2">
                  <c:v>2.7438721841818E-2</c:v>
                </c:pt>
                <c:pt idx="3">
                  <c:v>1.9962756052141529E-2</c:v>
                </c:pt>
                <c:pt idx="4">
                  <c:v>1.5895854744775607E-2</c:v>
                </c:pt>
                <c:pt idx="5">
                  <c:v>4.0522527326046394E-2</c:v>
                </c:pt>
                <c:pt idx="6">
                  <c:v>7.5899999999999995E-2</c:v>
                </c:pt>
                <c:pt idx="7">
                  <c:v>6.4126887758973974E-2</c:v>
                </c:pt>
                <c:pt idx="8">
                  <c:v>6.1600000000000002E-2</c:v>
                </c:pt>
                <c:pt idx="9">
                  <c:v>4.9457940967001658E-2</c:v>
                </c:pt>
                <c:pt idx="10">
                  <c:v>5.1592004424429162E-2</c:v>
                </c:pt>
                <c:pt idx="11">
                  <c:v>7.2999999999999995E-2</c:v>
                </c:pt>
                <c:pt idx="12">
                  <c:v>7.990275526742302E-2</c:v>
                </c:pt>
                <c:pt idx="13">
                  <c:v>8.2928802588996764E-2</c:v>
                </c:pt>
                <c:pt idx="14">
                  <c:v>5.8137702851740976E-2</c:v>
                </c:pt>
                <c:pt idx="15">
                  <c:v>5.2884982804738252E-2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F-4EA5-878C-0328F8C9B36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CONSTRUCCIONS</a:t>
            </a:r>
            <a:r>
              <a:rPr lang="en-US" baseline="0"/>
              <a:t> ARQUITECTÒNIQUES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DEPARTAMENTS'!$C$9:$R$9</c:f>
              <c:numCache>
                <c:formatCode>0.0%</c:formatCode>
                <c:ptCount val="16"/>
                <c:pt idx="0">
                  <c:v>0</c:v>
                </c:pt>
                <c:pt idx="1">
                  <c:v>5.9229208924949286E-3</c:v>
                </c:pt>
                <c:pt idx="2">
                  <c:v>4.6767344193576138E-3</c:v>
                </c:pt>
                <c:pt idx="3">
                  <c:v>1.5054777624610027E-2</c:v>
                </c:pt>
                <c:pt idx="4">
                  <c:v>2.0393417482599978E-2</c:v>
                </c:pt>
                <c:pt idx="5">
                  <c:v>3.9382048835943748E-2</c:v>
                </c:pt>
                <c:pt idx="6">
                  <c:v>0</c:v>
                </c:pt>
                <c:pt idx="7">
                  <c:v>6.7631408821920536E-2</c:v>
                </c:pt>
                <c:pt idx="8">
                  <c:v>8.14E-2</c:v>
                </c:pt>
                <c:pt idx="9">
                  <c:v>7.7060589519650655E-2</c:v>
                </c:pt>
                <c:pt idx="10">
                  <c:v>0.10083685220729367</c:v>
                </c:pt>
                <c:pt idx="11">
                  <c:v>0.1192</c:v>
                </c:pt>
                <c:pt idx="12">
                  <c:v>0.11275066212637155</c:v>
                </c:pt>
                <c:pt idx="13">
                  <c:v>0.10109025294303074</c:v>
                </c:pt>
                <c:pt idx="14">
                  <c:v>0.10103363990388599</c:v>
                </c:pt>
                <c:pt idx="15">
                  <c:v>9.8428977490973346E-2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7-4557-9BB6-697ECEC97E4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ENG. ELECTRÒNICA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DEPARTAMENTS'!$C$19:$R$19</c:f>
              <c:numCache>
                <c:formatCode>0.0%</c:formatCode>
                <c:ptCount val="16"/>
                <c:pt idx="0">
                  <c:v>0.11350884764782046</c:v>
                </c:pt>
                <c:pt idx="1">
                  <c:v>8.1919016437257783E-2</c:v>
                </c:pt>
                <c:pt idx="2">
                  <c:v>3.6050798852929125E-2</c:v>
                </c:pt>
                <c:pt idx="3">
                  <c:v>2.0516759010368094E-2</c:v>
                </c:pt>
                <c:pt idx="4">
                  <c:v>1.3007901996539955E-2</c:v>
                </c:pt>
                <c:pt idx="5">
                  <c:v>1.8312822971605136E-2</c:v>
                </c:pt>
                <c:pt idx="6">
                  <c:v>3.15E-2</c:v>
                </c:pt>
                <c:pt idx="7">
                  <c:v>4.9859648424279833E-2</c:v>
                </c:pt>
                <c:pt idx="8">
                  <c:v>4.5400000000000003E-2</c:v>
                </c:pt>
                <c:pt idx="9">
                  <c:v>4.7996439798507748E-2</c:v>
                </c:pt>
                <c:pt idx="10">
                  <c:v>3.2569742439333159E-2</c:v>
                </c:pt>
                <c:pt idx="11">
                  <c:v>4.3499999999999997E-2</c:v>
                </c:pt>
                <c:pt idx="12">
                  <c:v>4.4006997479402579E-2</c:v>
                </c:pt>
                <c:pt idx="13">
                  <c:v>3.7800368829291352E-2</c:v>
                </c:pt>
                <c:pt idx="14">
                  <c:v>3.6131833871506508E-2</c:v>
                </c:pt>
                <c:pt idx="15">
                  <c:v>3.8737524586581189E-2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3-46D5-93E4-4DDA4C7407F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ENG. QUÍMICA I NUCLEAR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DEPARTAMENTS'!$C$24:$R$24</c:f>
              <c:numCache>
                <c:formatCode>0.0%</c:formatCode>
                <c:ptCount val="16"/>
                <c:pt idx="0">
                  <c:v>0</c:v>
                </c:pt>
                <c:pt idx="1">
                  <c:v>0.23243435060326473</c:v>
                </c:pt>
                <c:pt idx="2">
                  <c:v>5.2532970868079801E-2</c:v>
                </c:pt>
                <c:pt idx="3">
                  <c:v>2.1403119070757554E-2</c:v>
                </c:pt>
                <c:pt idx="4">
                  <c:v>1.6143720506664457E-2</c:v>
                </c:pt>
                <c:pt idx="5">
                  <c:v>3.8480579684054189E-2</c:v>
                </c:pt>
                <c:pt idx="6">
                  <c:v>2.18E-2</c:v>
                </c:pt>
                <c:pt idx="7">
                  <c:v>9.2538476524449631E-2</c:v>
                </c:pt>
                <c:pt idx="8">
                  <c:v>9.2100000000000001E-2</c:v>
                </c:pt>
                <c:pt idx="9">
                  <c:v>3.9819428474085428E-2</c:v>
                </c:pt>
                <c:pt idx="10">
                  <c:v>3.5693675593647806E-2</c:v>
                </c:pt>
                <c:pt idx="11">
                  <c:v>4.02E-2</c:v>
                </c:pt>
                <c:pt idx="12">
                  <c:v>0.1049452785333362</c:v>
                </c:pt>
                <c:pt idx="13">
                  <c:v>0.12031997901776932</c:v>
                </c:pt>
                <c:pt idx="14">
                  <c:v>0.10522952610640446</c:v>
                </c:pt>
                <c:pt idx="15">
                  <c:v>5.6862863710604318E-2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6-484F-AD70-BAFB636CACF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MATEMÀTICA APLICADA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DEPARTAMENTS'!$C$34:$R$34</c:f>
              <c:numCache>
                <c:formatCode>0.0%</c:formatCode>
                <c:ptCount val="16"/>
                <c:pt idx="0">
                  <c:v>0.16330099413103366</c:v>
                </c:pt>
                <c:pt idx="1">
                  <c:v>0.12764987462958741</c:v>
                </c:pt>
                <c:pt idx="2">
                  <c:v>0.13396838265099312</c:v>
                </c:pt>
                <c:pt idx="3">
                  <c:v>0.11930414959155428</c:v>
                </c:pt>
                <c:pt idx="4">
                  <c:v>0.10044966556123884</c:v>
                </c:pt>
                <c:pt idx="5">
                  <c:v>0.15210072245212877</c:v>
                </c:pt>
                <c:pt idx="6">
                  <c:v>0.1148</c:v>
                </c:pt>
                <c:pt idx="7">
                  <c:v>0.11828687967369135</c:v>
                </c:pt>
                <c:pt idx="8">
                  <c:v>0.1172</c:v>
                </c:pt>
                <c:pt idx="9">
                  <c:v>8.9488715909727276E-2</c:v>
                </c:pt>
                <c:pt idx="10">
                  <c:v>0.10089414153950299</c:v>
                </c:pt>
                <c:pt idx="11">
                  <c:v>0.11119999999999999</c:v>
                </c:pt>
                <c:pt idx="12">
                  <c:v>0.10552450344345743</c:v>
                </c:pt>
                <c:pt idx="13">
                  <c:v>9.5752268981971131E-2</c:v>
                </c:pt>
                <c:pt idx="14">
                  <c:v>0.10303113932201831</c:v>
                </c:pt>
                <c:pt idx="15">
                  <c:v>0.10257201419346307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D-4EBB-836C-DF2446A1C41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CIÈNCIA ANIMAL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DEPARTAMENTS'!$C$4:$R$4</c:f>
              <c:numCache>
                <c:formatCode>0.0%</c:formatCode>
                <c:ptCount val="16"/>
                <c:pt idx="0">
                  <c:v>0.63432835820895517</c:v>
                </c:pt>
                <c:pt idx="1">
                  <c:v>0.3455123113582208</c:v>
                </c:pt>
                <c:pt idx="2">
                  <c:v>0.1292700909314328</c:v>
                </c:pt>
                <c:pt idx="3">
                  <c:v>6.3469166967183563E-2</c:v>
                </c:pt>
                <c:pt idx="4">
                  <c:v>7.1914684627797654E-2</c:v>
                </c:pt>
                <c:pt idx="5">
                  <c:v>5.3235653235653241E-2</c:v>
                </c:pt>
                <c:pt idx="6">
                  <c:v>9.8753440181317778E-2</c:v>
                </c:pt>
                <c:pt idx="7">
                  <c:v>0.11352657004830917</c:v>
                </c:pt>
                <c:pt idx="8">
                  <c:v>7.1300000000000002E-2</c:v>
                </c:pt>
                <c:pt idx="9">
                  <c:v>7.7394636015325674E-2</c:v>
                </c:pt>
                <c:pt idx="10">
                  <c:v>6.5839261389435452E-2</c:v>
                </c:pt>
                <c:pt idx="11">
                  <c:v>8.4900000000000003E-2</c:v>
                </c:pt>
                <c:pt idx="12">
                  <c:v>8.42614302461899E-2</c:v>
                </c:pt>
                <c:pt idx="13">
                  <c:v>7.8363441392394623E-2</c:v>
                </c:pt>
                <c:pt idx="14">
                  <c:v>0.13153396311291046</c:v>
                </c:pt>
                <c:pt idx="15">
                  <c:v>0.15311004784688997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D-476B-B6A0-165D0712094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ORGANITZACIÓ</a:t>
            </a:r>
            <a:r>
              <a:rPr lang="en-US" baseline="0"/>
              <a:t> D'EMPRESES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DEPARTAMENTS'!$C$36:$R$36</c:f>
              <c:numCache>
                <c:formatCode>0.0%</c:formatCode>
                <c:ptCount val="16"/>
                <c:pt idx="0">
                  <c:v>6.9792671166827386E-2</c:v>
                </c:pt>
                <c:pt idx="1">
                  <c:v>8.1780229610854321E-2</c:v>
                </c:pt>
                <c:pt idx="2">
                  <c:v>5.6139507440833902E-2</c:v>
                </c:pt>
                <c:pt idx="3">
                  <c:v>4.0672882790050845E-2</c:v>
                </c:pt>
                <c:pt idx="4">
                  <c:v>5.9239227294212458E-2</c:v>
                </c:pt>
                <c:pt idx="5">
                  <c:v>6.6207236032488306E-2</c:v>
                </c:pt>
                <c:pt idx="6">
                  <c:v>7.7399999999999997E-2</c:v>
                </c:pt>
                <c:pt idx="7">
                  <c:v>8.6297621553357184E-2</c:v>
                </c:pt>
                <c:pt idx="8">
                  <c:v>9.4799999999999995E-2</c:v>
                </c:pt>
                <c:pt idx="9">
                  <c:v>0.10670408811692438</c:v>
                </c:pt>
                <c:pt idx="10">
                  <c:v>8.4971268490481991E-2</c:v>
                </c:pt>
                <c:pt idx="11">
                  <c:v>8.9300000000000004E-2</c:v>
                </c:pt>
                <c:pt idx="12">
                  <c:v>0.10456021402168809</c:v>
                </c:pt>
                <c:pt idx="13">
                  <c:v>0.10446798465231645</c:v>
                </c:pt>
                <c:pt idx="14">
                  <c:v>7.7680747359870031E-2</c:v>
                </c:pt>
                <c:pt idx="15">
                  <c:v>6.3534577118991284E-2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8-4AFD-BAE0-B0777F283A4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DIBUIX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DEPARTAMENTS'!$C$11:$R$11</c:f>
              <c:numCache>
                <c:formatCode>0.0%</c:formatCode>
                <c:ptCount val="16"/>
                <c:pt idx="0">
                  <c:v>0.23255813953488372</c:v>
                </c:pt>
                <c:pt idx="1">
                  <c:v>0.15597147950089127</c:v>
                </c:pt>
                <c:pt idx="2">
                  <c:v>9.2233365053802807E-2</c:v>
                </c:pt>
                <c:pt idx="3">
                  <c:v>6.6686513843405779E-2</c:v>
                </c:pt>
                <c:pt idx="4">
                  <c:v>6.188189725313134E-2</c:v>
                </c:pt>
                <c:pt idx="5">
                  <c:v>8.2297894463218099E-2</c:v>
                </c:pt>
                <c:pt idx="6">
                  <c:v>5.0900000000000001E-2</c:v>
                </c:pt>
                <c:pt idx="7">
                  <c:v>7.9741424913773049E-2</c:v>
                </c:pt>
                <c:pt idx="8">
                  <c:v>5.3999999999999999E-2</c:v>
                </c:pt>
                <c:pt idx="9">
                  <c:v>6.8386729262016541E-2</c:v>
                </c:pt>
                <c:pt idx="10">
                  <c:v>6.6651666047075855E-2</c:v>
                </c:pt>
                <c:pt idx="11">
                  <c:v>7.1099999999999997E-2</c:v>
                </c:pt>
                <c:pt idx="12">
                  <c:v>6.6623417472674376E-2</c:v>
                </c:pt>
                <c:pt idx="13">
                  <c:v>7.1140901794012446E-2</c:v>
                </c:pt>
                <c:pt idx="14">
                  <c:v>7.3263341750042718E-2</c:v>
                </c:pt>
                <c:pt idx="15">
                  <c:v>7.153824282058574E-2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6-4537-9670-AC173259B41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ESCULTURA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DEPARTAMENTS'!$C$27:$R$27</c:f>
              <c:numCache>
                <c:formatCode>0.0%</c:formatCode>
                <c:ptCount val="16"/>
                <c:pt idx="0">
                  <c:v>0.19021739130434784</c:v>
                </c:pt>
                <c:pt idx="1">
                  <c:v>0.14792899408284024</c:v>
                </c:pt>
                <c:pt idx="2">
                  <c:v>1.4093137254901961E-2</c:v>
                </c:pt>
                <c:pt idx="3">
                  <c:v>0</c:v>
                </c:pt>
                <c:pt idx="4">
                  <c:v>6.5498751157144611E-2</c:v>
                </c:pt>
                <c:pt idx="5">
                  <c:v>0.1397446113778158</c:v>
                </c:pt>
                <c:pt idx="6">
                  <c:v>0.13819999999999999</c:v>
                </c:pt>
                <c:pt idx="7">
                  <c:v>0.10240112994350282</c:v>
                </c:pt>
                <c:pt idx="8">
                  <c:v>9.5399999999999999E-2</c:v>
                </c:pt>
                <c:pt idx="9">
                  <c:v>0.11315640168946606</c:v>
                </c:pt>
                <c:pt idx="10">
                  <c:v>0.10830465453073174</c:v>
                </c:pt>
                <c:pt idx="11">
                  <c:v>8.9399999999999993E-2</c:v>
                </c:pt>
                <c:pt idx="12">
                  <c:v>0.1120121318540985</c:v>
                </c:pt>
                <c:pt idx="13">
                  <c:v>0.10364854328766687</c:v>
                </c:pt>
                <c:pt idx="14">
                  <c:v>0.10327879249112125</c:v>
                </c:pt>
                <c:pt idx="15">
                  <c:v>0.10167322220141101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4-4947-8142-B1C82EEB864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INFORMÀTICA</a:t>
            </a:r>
            <a:r>
              <a:rPr lang="en-US" baseline="0"/>
              <a:t> DE SISTEMES I COMPUTADORS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DEPARTAMENTS'!$C$31:$R$31</c:f>
              <c:numCache>
                <c:formatCode>0.0%</c:formatCode>
                <c:ptCount val="16"/>
                <c:pt idx="0">
                  <c:v>0.21243701328447093</c:v>
                </c:pt>
                <c:pt idx="1">
                  <c:v>0.16428306474879445</c:v>
                </c:pt>
                <c:pt idx="2">
                  <c:v>0.14382917519499916</c:v>
                </c:pt>
                <c:pt idx="3">
                  <c:v>0.10516469494128079</c:v>
                </c:pt>
                <c:pt idx="4">
                  <c:v>0.10750975551485228</c:v>
                </c:pt>
                <c:pt idx="5">
                  <c:v>0.12258048708776401</c:v>
                </c:pt>
                <c:pt idx="6">
                  <c:v>0.1134</c:v>
                </c:pt>
                <c:pt idx="7">
                  <c:v>0.11095186072384312</c:v>
                </c:pt>
                <c:pt idx="8">
                  <c:v>0.1041</c:v>
                </c:pt>
                <c:pt idx="9">
                  <c:v>9.6187358812410681E-2</c:v>
                </c:pt>
                <c:pt idx="10">
                  <c:v>9.4604568939594125E-2</c:v>
                </c:pt>
                <c:pt idx="11">
                  <c:v>7.5999999999999998E-2</c:v>
                </c:pt>
                <c:pt idx="12">
                  <c:v>7.5356111603577344E-2</c:v>
                </c:pt>
                <c:pt idx="13">
                  <c:v>7.1224242021055442E-2</c:v>
                </c:pt>
                <c:pt idx="14">
                  <c:v>6.327806385957932E-2</c:v>
                </c:pt>
                <c:pt idx="15">
                  <c:v>6.2761632968214201E-2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6-41C3-B6C6-72D0D61AC37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SISTEMES INFORMÀTICS</a:t>
            </a:r>
            <a:r>
              <a:rPr lang="en-US" baseline="0"/>
              <a:t> I COMPUTACIÓ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DEPARTAMENTS'!$C$42:$R$42</c:f>
              <c:numCache>
                <c:formatCode>0.0%</c:formatCode>
                <c:ptCount val="16"/>
                <c:pt idx="0">
                  <c:v>0.11839049510282386</c:v>
                </c:pt>
                <c:pt idx="1">
                  <c:v>0.15501913121764574</c:v>
                </c:pt>
                <c:pt idx="2">
                  <c:v>0.1544480467004497</c:v>
                </c:pt>
                <c:pt idx="3">
                  <c:v>0.12293225048087199</c:v>
                </c:pt>
                <c:pt idx="4">
                  <c:v>0.1356057943852251</c:v>
                </c:pt>
                <c:pt idx="5">
                  <c:v>0.11891568666533786</c:v>
                </c:pt>
                <c:pt idx="6">
                  <c:v>0.1202</c:v>
                </c:pt>
                <c:pt idx="7">
                  <c:v>0.12975923852183649</c:v>
                </c:pt>
                <c:pt idx="8">
                  <c:v>0.1164</c:v>
                </c:pt>
                <c:pt idx="9">
                  <c:v>0.11197274568510038</c:v>
                </c:pt>
                <c:pt idx="10">
                  <c:v>0.10402605247262128</c:v>
                </c:pt>
                <c:pt idx="11">
                  <c:v>9.9500000000000005E-2</c:v>
                </c:pt>
                <c:pt idx="12">
                  <c:v>0.10172536472868023</c:v>
                </c:pt>
                <c:pt idx="13">
                  <c:v>9.1310484954161594E-2</c:v>
                </c:pt>
                <c:pt idx="14">
                  <c:v>8.5045118577971243E-2</c:v>
                </c:pt>
                <c:pt idx="15">
                  <c:v>8.2796944730518351E-2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4-4747-945F-1C53E80E4E7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TECNOLOGIA DELS ALIMENTS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DEPARTAMENTS'!$C$43:$R$43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3.22265625E-2</c:v>
                </c:pt>
                <c:pt idx="6">
                  <c:v>2.3E-2</c:v>
                </c:pt>
                <c:pt idx="7">
                  <c:v>4.5783132530120486E-2</c:v>
                </c:pt>
                <c:pt idx="8">
                  <c:v>4.1500000000000002E-2</c:v>
                </c:pt>
                <c:pt idx="9">
                  <c:v>5.5891635981062601E-2</c:v>
                </c:pt>
                <c:pt idx="10">
                  <c:v>4.8114087698254038E-2</c:v>
                </c:pt>
                <c:pt idx="11">
                  <c:v>4.1099999999999998E-2</c:v>
                </c:pt>
                <c:pt idx="12">
                  <c:v>5.019774870702768E-2</c:v>
                </c:pt>
                <c:pt idx="13">
                  <c:v>5.9689229356467942E-2</c:v>
                </c:pt>
                <c:pt idx="14">
                  <c:v>4.1406195935503216E-2</c:v>
                </c:pt>
                <c:pt idx="15">
                  <c:v>3.6244043224377472E-2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E-4ADB-8E98-D640FDAF6E9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ECONOMIA I CIÈNCIES SOCIALS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DEPARTAMENTS'!$C$12:$R$12</c:f>
              <c:numCache>
                <c:formatCode>0.0%</c:formatCode>
                <c:ptCount val="16"/>
                <c:pt idx="0">
                  <c:v>9.0775630046488878E-2</c:v>
                </c:pt>
                <c:pt idx="1">
                  <c:v>0.1455187773596498</c:v>
                </c:pt>
                <c:pt idx="2">
                  <c:v>7.7926256408056449E-2</c:v>
                </c:pt>
                <c:pt idx="3">
                  <c:v>8.9146868250539954E-2</c:v>
                </c:pt>
                <c:pt idx="4">
                  <c:v>9.4328487741375561E-2</c:v>
                </c:pt>
                <c:pt idx="5">
                  <c:v>0.12636086889221404</c:v>
                </c:pt>
                <c:pt idx="6">
                  <c:v>6.3E-2</c:v>
                </c:pt>
                <c:pt idx="7">
                  <c:v>0.10084803121391887</c:v>
                </c:pt>
                <c:pt idx="8">
                  <c:v>0.11940000000000001</c:v>
                </c:pt>
                <c:pt idx="9">
                  <c:v>8.0004513653802747E-2</c:v>
                </c:pt>
                <c:pt idx="10">
                  <c:v>7.338720558912161E-2</c:v>
                </c:pt>
                <c:pt idx="11">
                  <c:v>0.1085</c:v>
                </c:pt>
                <c:pt idx="12">
                  <c:v>6.2551912206810889E-2</c:v>
                </c:pt>
                <c:pt idx="13">
                  <c:v>2.985468762607554E-2</c:v>
                </c:pt>
                <c:pt idx="14">
                  <c:v>3.6850982692871813E-2</c:v>
                </c:pt>
                <c:pt idx="15">
                  <c:v>3.412414689632759E-2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5-4198-B99E-F01BF6FE323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TERMODINÀMICA APLICADA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DEPARTAMENTS'!$C$44:$R$44</c:f>
              <c:numCache>
                <c:formatCode>0.0%</c:formatCode>
                <c:ptCount val="16"/>
                <c:pt idx="0">
                  <c:v>0.14187446259673259</c:v>
                </c:pt>
                <c:pt idx="1">
                  <c:v>6.3258785942492013E-2</c:v>
                </c:pt>
                <c:pt idx="2">
                  <c:v>0.10277629471436199</c:v>
                </c:pt>
                <c:pt idx="3">
                  <c:v>9.4684385382059796E-2</c:v>
                </c:pt>
                <c:pt idx="4">
                  <c:v>0.16717095310136157</c:v>
                </c:pt>
                <c:pt idx="5">
                  <c:v>0</c:v>
                </c:pt>
                <c:pt idx="6">
                  <c:v>0.12379999999999999</c:v>
                </c:pt>
                <c:pt idx="7">
                  <c:v>0.10329171396140749</c:v>
                </c:pt>
                <c:pt idx="8">
                  <c:v>0.1391</c:v>
                </c:pt>
                <c:pt idx="9">
                  <c:v>0.13439849624060152</c:v>
                </c:pt>
                <c:pt idx="10">
                  <c:v>0.14019995349918621</c:v>
                </c:pt>
                <c:pt idx="11">
                  <c:v>8.3400000000000002E-2</c:v>
                </c:pt>
                <c:pt idx="12">
                  <c:v>0.14657568865301998</c:v>
                </c:pt>
                <c:pt idx="13">
                  <c:v>0.16364591541896506</c:v>
                </c:pt>
                <c:pt idx="14">
                  <c:v>9.7795794274132264E-2</c:v>
                </c:pt>
                <c:pt idx="15">
                  <c:v>6.3588007736943911E-2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B-4608-9CFC-9521786AB8E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ENG. RURAL I AGROALIMENTÀRIA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DEPARTAMENTS'!$C$25:$R$25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2.5188916876574307E-3</c:v>
                </c:pt>
                <c:pt idx="4">
                  <c:v>3.4676828374615276E-2</c:v>
                </c:pt>
                <c:pt idx="5">
                  <c:v>5.457282649604818E-2</c:v>
                </c:pt>
                <c:pt idx="6">
                  <c:v>3.2899999999999999E-2</c:v>
                </c:pt>
                <c:pt idx="7">
                  <c:v>3.263308178666123E-2</c:v>
                </c:pt>
                <c:pt idx="8">
                  <c:v>5.8000000000000003E-2</c:v>
                </c:pt>
                <c:pt idx="9">
                  <c:v>5.6226765799256506E-2</c:v>
                </c:pt>
                <c:pt idx="10">
                  <c:v>3.9206424185167697E-2</c:v>
                </c:pt>
                <c:pt idx="11">
                  <c:v>3.9E-2</c:v>
                </c:pt>
                <c:pt idx="12">
                  <c:v>4.3844109831709478E-2</c:v>
                </c:pt>
                <c:pt idx="13">
                  <c:v>3.2865907099035932E-2</c:v>
                </c:pt>
                <c:pt idx="14">
                  <c:v>5.2587294909549852E-2</c:v>
                </c:pt>
                <c:pt idx="15">
                  <c:v>7.0896983940462205E-2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3-4FA5-8E99-16BAA709860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ENG. MECÀNICA I</a:t>
            </a:r>
            <a:r>
              <a:rPr lang="en-US" baseline="0"/>
              <a:t> DE MATERIALS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DEPARTAMENTS'!$C$23:$R$23</c:f>
              <c:numCache>
                <c:formatCode>0.0%</c:formatCode>
                <c:ptCount val="16"/>
                <c:pt idx="0">
                  <c:v>9.16254352208173E-2</c:v>
                </c:pt>
                <c:pt idx="1">
                  <c:v>7.521613832853026E-2</c:v>
                </c:pt>
                <c:pt idx="2">
                  <c:v>4.5393499865699703E-2</c:v>
                </c:pt>
                <c:pt idx="3">
                  <c:v>2.759959486833221E-2</c:v>
                </c:pt>
                <c:pt idx="4">
                  <c:v>4.5951336258476271E-2</c:v>
                </c:pt>
                <c:pt idx="5">
                  <c:v>5.6417979610750693E-2</c:v>
                </c:pt>
                <c:pt idx="6">
                  <c:v>6.5000000000000002E-2</c:v>
                </c:pt>
                <c:pt idx="7">
                  <c:v>9.0997918348273074E-2</c:v>
                </c:pt>
                <c:pt idx="8">
                  <c:v>8.2900000000000001E-2</c:v>
                </c:pt>
                <c:pt idx="9">
                  <c:v>7.3118093922651936E-2</c:v>
                </c:pt>
                <c:pt idx="10">
                  <c:v>4.9751243781094523E-2</c:v>
                </c:pt>
                <c:pt idx="11">
                  <c:v>3.6400000000000002E-2</c:v>
                </c:pt>
                <c:pt idx="12">
                  <c:v>3.7273412223551829E-2</c:v>
                </c:pt>
                <c:pt idx="13">
                  <c:v>4.1342500452324953E-2</c:v>
                </c:pt>
                <c:pt idx="14">
                  <c:v>4.4726421886249104E-2</c:v>
                </c:pt>
                <c:pt idx="15">
                  <c:v>3.8199240331491711E-2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A-429D-BD0B-618B0A2557E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LINGÜÍSTICA APLICADA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DEPARTAMENTS'!$C$32:$R$32</c:f>
              <c:numCache>
                <c:formatCode>0.0%</c:formatCode>
                <c:ptCount val="16"/>
                <c:pt idx="0">
                  <c:v>0.10845240144603202</c:v>
                </c:pt>
                <c:pt idx="1">
                  <c:v>0.11614255765199162</c:v>
                </c:pt>
                <c:pt idx="2">
                  <c:v>0.1186648740281756</c:v>
                </c:pt>
                <c:pt idx="3">
                  <c:v>0.1213052731142114</c:v>
                </c:pt>
                <c:pt idx="4">
                  <c:v>0.14006657549092971</c:v>
                </c:pt>
                <c:pt idx="5">
                  <c:v>0.1203126908513497</c:v>
                </c:pt>
                <c:pt idx="6">
                  <c:v>5.8999999999999997E-2</c:v>
                </c:pt>
                <c:pt idx="7">
                  <c:v>6.4298471919031555E-2</c:v>
                </c:pt>
                <c:pt idx="8">
                  <c:v>5.9700000000000003E-2</c:v>
                </c:pt>
                <c:pt idx="9">
                  <c:v>6.2624795788709386E-2</c:v>
                </c:pt>
                <c:pt idx="10">
                  <c:v>6.226339464659511E-2</c:v>
                </c:pt>
                <c:pt idx="11">
                  <c:v>9.0300000000000005E-2</c:v>
                </c:pt>
                <c:pt idx="12">
                  <c:v>6.1990067399787172E-2</c:v>
                </c:pt>
                <c:pt idx="13">
                  <c:v>6.4057930650327249E-2</c:v>
                </c:pt>
                <c:pt idx="14">
                  <c:v>6.0900082576383158E-2</c:v>
                </c:pt>
                <c:pt idx="15">
                  <c:v>5.9188275084554667E-2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7-4AA0-9A90-22D943D014B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MÀQUINES I MOTORS TÈRMICS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DEPARTAMENTS'!$C$33:$R$33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1.9839395370807745E-2</c:v>
                </c:pt>
                <c:pt idx="3">
                  <c:v>2.683080808080808E-2</c:v>
                </c:pt>
                <c:pt idx="4">
                  <c:v>2.9328380095806041E-2</c:v>
                </c:pt>
                <c:pt idx="5">
                  <c:v>2.698961937716263E-2</c:v>
                </c:pt>
                <c:pt idx="6">
                  <c:v>6.1699999999999998E-2</c:v>
                </c:pt>
                <c:pt idx="7">
                  <c:v>6.1702758825274401E-2</c:v>
                </c:pt>
                <c:pt idx="8">
                  <c:v>6.0499999999999998E-2</c:v>
                </c:pt>
                <c:pt idx="9">
                  <c:v>2.4172775906479097E-2</c:v>
                </c:pt>
                <c:pt idx="10">
                  <c:v>3.8992201559688064E-2</c:v>
                </c:pt>
                <c:pt idx="11">
                  <c:v>1.95E-2</c:v>
                </c:pt>
                <c:pt idx="12">
                  <c:v>2.133279154815116E-2</c:v>
                </c:pt>
                <c:pt idx="13">
                  <c:v>2.1730132450331126E-2</c:v>
                </c:pt>
                <c:pt idx="14">
                  <c:v>2.127013065937405E-2</c:v>
                </c:pt>
                <c:pt idx="15">
                  <c:v>2.1154427319431852E-2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0-4AF6-BA48-CBBFAC4A97C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PINTURA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DEPARTAMENTS'!$C$37:$R$37</c:f>
              <c:numCache>
                <c:formatCode>0.0%</c:formatCode>
                <c:ptCount val="16"/>
                <c:pt idx="0">
                  <c:v>0.21739130434782608</c:v>
                </c:pt>
                <c:pt idx="1">
                  <c:v>0.10869565217391304</c:v>
                </c:pt>
                <c:pt idx="2">
                  <c:v>0.19580419580419581</c:v>
                </c:pt>
                <c:pt idx="3">
                  <c:v>0.14078014184397164</c:v>
                </c:pt>
                <c:pt idx="4">
                  <c:v>3.5381530840901051E-2</c:v>
                </c:pt>
                <c:pt idx="5">
                  <c:v>8.5469780072534973E-2</c:v>
                </c:pt>
                <c:pt idx="6">
                  <c:v>9.64E-2</c:v>
                </c:pt>
                <c:pt idx="7">
                  <c:v>8.970952886999646E-2</c:v>
                </c:pt>
                <c:pt idx="8">
                  <c:v>8.1799999999999998E-2</c:v>
                </c:pt>
                <c:pt idx="9">
                  <c:v>8.2606301266629961E-2</c:v>
                </c:pt>
                <c:pt idx="10">
                  <c:v>8.2606301266629961E-2</c:v>
                </c:pt>
                <c:pt idx="11">
                  <c:v>7.9600000000000004E-2</c:v>
                </c:pt>
                <c:pt idx="12">
                  <c:v>6.5355680134777938E-2</c:v>
                </c:pt>
                <c:pt idx="13">
                  <c:v>6.5547981122181437E-2</c:v>
                </c:pt>
                <c:pt idx="14">
                  <c:v>6.5547981122181437E-2</c:v>
                </c:pt>
                <c:pt idx="15">
                  <c:v>6.5262791507135404E-2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7-490B-BFCB-AFDE04690C5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MECÀNICA MEDIS CONTINUS</a:t>
            </a:r>
            <a:r>
              <a:rPr lang="en-US" sz="1200" baseline="0"/>
              <a:t> I TEORIA D'ESTRUCTURES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DEPARTAMENTS'!$C$35:$R$35</c:f>
              <c:numCache>
                <c:formatCode>0.0%</c:formatCode>
                <c:ptCount val="16"/>
                <c:pt idx="0">
                  <c:v>0.18528155530462959</c:v>
                </c:pt>
                <c:pt idx="1">
                  <c:v>8.5324232081911255E-2</c:v>
                </c:pt>
                <c:pt idx="2">
                  <c:v>5.2020615577284324E-2</c:v>
                </c:pt>
                <c:pt idx="3">
                  <c:v>7.7007093243011068E-2</c:v>
                </c:pt>
                <c:pt idx="4">
                  <c:v>2.3959426372857643E-2</c:v>
                </c:pt>
                <c:pt idx="5">
                  <c:v>3.8608418313819295E-2</c:v>
                </c:pt>
                <c:pt idx="6">
                  <c:v>5.0599999999999999E-2</c:v>
                </c:pt>
                <c:pt idx="7">
                  <c:v>8.678265457726432E-2</c:v>
                </c:pt>
                <c:pt idx="8">
                  <c:v>9.6000000000000002E-2</c:v>
                </c:pt>
                <c:pt idx="9">
                  <c:v>6.2186485688993806E-2</c:v>
                </c:pt>
                <c:pt idx="10">
                  <c:v>8.5291557876414265E-2</c:v>
                </c:pt>
                <c:pt idx="11">
                  <c:v>7.4800000000000005E-2</c:v>
                </c:pt>
                <c:pt idx="12">
                  <c:v>7.6785575503225303E-2</c:v>
                </c:pt>
                <c:pt idx="13">
                  <c:v>9.6608680914007497E-2</c:v>
                </c:pt>
                <c:pt idx="14">
                  <c:v>9.4910710425044315E-2</c:v>
                </c:pt>
                <c:pt idx="15">
                  <c:v>9.5841833591193498E-2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C-4097-A478-C6BD2B6E1E3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Percentatge d'oferta de crèdits segons l'idioma de docència al</a:t>
            </a:r>
            <a:r>
              <a:rPr lang="es-ES" sz="1600" baseline="0"/>
              <a:t> </a:t>
            </a:r>
            <a:r>
              <a:rPr lang="es-ES" sz="1600"/>
              <a:t>curs 2025-2026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'HISTÒRIC dep.'!$V$18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dep.'!$Z$3:$AB$3</c:f>
              <c:strCache>
                <c:ptCount val="3"/>
                <c:pt idx="0">
                  <c:v>% Valencià</c:v>
                </c:pt>
                <c:pt idx="1">
                  <c:v>% Anglès</c:v>
                </c:pt>
                <c:pt idx="2">
                  <c:v>% Castellà</c:v>
                </c:pt>
              </c:strCache>
            </c:strRef>
          </c:cat>
          <c:val>
            <c:numRef>
              <c:f>'HISTÒRIC dep.'!$Z$19:$AB$19</c:f>
              <c:numCache>
                <c:formatCode>0.0%</c:formatCode>
                <c:ptCount val="3"/>
                <c:pt idx="0">
                  <c:v>6.9895344487847386E-2</c:v>
                </c:pt>
                <c:pt idx="1">
                  <c:v>5.6431326729058935E-2</c:v>
                </c:pt>
                <c:pt idx="2">
                  <c:v>0.872985972665142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F-45A5-8223-3ABCC4BA4F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36067248"/>
        <c:axId val="436044368"/>
      </c:barChart>
      <c:catAx>
        <c:axId val="43606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6044368"/>
        <c:crosses val="autoZero"/>
        <c:auto val="1"/>
        <c:lblAlgn val="ctr"/>
        <c:lblOffset val="100"/>
        <c:noMultiLvlLbl val="0"/>
      </c:catAx>
      <c:valAx>
        <c:axId val="4360443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43606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baseline="0">
                <a:effectLst/>
              </a:rPr>
              <a:t>Percentatge d'oferta de crèdits de docència en valencià fins al curs 2025-2026</a:t>
            </a:r>
            <a:endParaRPr lang="ca-E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'HISTÒRIC dep.'!$Z$3</c:f>
              <c:strCache>
                <c:ptCount val="1"/>
                <c:pt idx="0">
                  <c:v>% Valencià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'HISTÒRIC dep.'!$V$4:$V$19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dep.'!$Z$4:$Z$19</c:f>
              <c:numCache>
                <c:formatCode>0.0%</c:formatCode>
                <c:ptCount val="16"/>
                <c:pt idx="0">
                  <c:v>9.0276879956180847E-2</c:v>
                </c:pt>
                <c:pt idx="1">
                  <c:v>7.9987593766187248E-2</c:v>
                </c:pt>
                <c:pt idx="2">
                  <c:v>6.5995496036679938E-2</c:v>
                </c:pt>
                <c:pt idx="3">
                  <c:v>5.3306778435573257E-2</c:v>
                </c:pt>
                <c:pt idx="4">
                  <c:v>4.8906964620397467E-2</c:v>
                </c:pt>
                <c:pt idx="5">
                  <c:v>7.8345391029718631E-2</c:v>
                </c:pt>
                <c:pt idx="6">
                  <c:v>7.6349688648810865E-2</c:v>
                </c:pt>
                <c:pt idx="7">
                  <c:v>8.652065107711869E-2</c:v>
                </c:pt>
                <c:pt idx="8">
                  <c:v>8.8928492547657709E-2</c:v>
                </c:pt>
                <c:pt idx="9">
                  <c:v>7.9303787883037241E-2</c:v>
                </c:pt>
                <c:pt idx="10">
                  <c:v>7.5947241618069622E-2</c:v>
                </c:pt>
                <c:pt idx="11">
                  <c:v>7.2497820628930482E-2</c:v>
                </c:pt>
                <c:pt idx="12">
                  <c:v>8.0148565682903641E-2</c:v>
                </c:pt>
                <c:pt idx="13">
                  <c:v>7.5627941697978082E-2</c:v>
                </c:pt>
                <c:pt idx="14">
                  <c:v>7.2752261894701548E-2</c:v>
                </c:pt>
                <c:pt idx="15">
                  <c:v>6.9895344487847386E-2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4-4EFC-B7D0-5E66A403D6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36067248"/>
        <c:axId val="436044368"/>
      </c:barChart>
      <c:catAx>
        <c:axId val="43606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6044368"/>
        <c:crosses val="autoZero"/>
        <c:auto val="1"/>
        <c:lblAlgn val="ctr"/>
        <c:lblOffset val="100"/>
        <c:noMultiLvlLbl val="0"/>
      </c:catAx>
      <c:valAx>
        <c:axId val="4360443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43606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Percentatge d'oferta de crèdits de docència en anglès fins</a:t>
            </a:r>
            <a:r>
              <a:rPr lang="es-ES" sz="1600" baseline="0"/>
              <a:t> al </a:t>
            </a:r>
            <a:r>
              <a:rPr lang="es-ES" sz="1600"/>
              <a:t>curs 2025-2026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'HISTÒRIC dep.'!$AA$3</c:f>
              <c:strCache>
                <c:ptCount val="1"/>
                <c:pt idx="0">
                  <c:v>% Anglès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'HISTÒRIC dep.'!$V$4:$V$19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dep.'!$AA$4:$AA$19</c:f>
              <c:numCache>
                <c:formatCode>0.0%</c:formatCode>
                <c:ptCount val="16"/>
                <c:pt idx="0">
                  <c:v>1.946943266995969E-2</c:v>
                </c:pt>
                <c:pt idx="1">
                  <c:v>3.1955196869024705E-2</c:v>
                </c:pt>
                <c:pt idx="2">
                  <c:v>3.6927190583028562E-2</c:v>
                </c:pt>
                <c:pt idx="3">
                  <c:v>3.6915906907182751E-2</c:v>
                </c:pt>
                <c:pt idx="4">
                  <c:v>4.2576007781860631E-2</c:v>
                </c:pt>
                <c:pt idx="5">
                  <c:v>6.5987836199857472E-2</c:v>
                </c:pt>
                <c:pt idx="6">
                  <c:v>6.4025808387726008E-2</c:v>
                </c:pt>
                <c:pt idx="7">
                  <c:v>7.1056707890317955E-2</c:v>
                </c:pt>
                <c:pt idx="8">
                  <c:v>7.2076754937129214E-2</c:v>
                </c:pt>
                <c:pt idx="9">
                  <c:v>7.4342276244911978E-2</c:v>
                </c:pt>
                <c:pt idx="10">
                  <c:v>7.0245774367546546E-2</c:v>
                </c:pt>
                <c:pt idx="11">
                  <c:v>8.182955552133242E-2</c:v>
                </c:pt>
                <c:pt idx="12">
                  <c:v>6.7930703432448142E-2</c:v>
                </c:pt>
                <c:pt idx="13">
                  <c:v>5.6996670387700447E-2</c:v>
                </c:pt>
                <c:pt idx="14">
                  <c:v>5.8521139740742988E-2</c:v>
                </c:pt>
                <c:pt idx="15">
                  <c:v>5.6431326729058935E-2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A-440E-92BC-CDF4411F6E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36067248"/>
        <c:axId val="436044368"/>
      </c:barChart>
      <c:catAx>
        <c:axId val="43606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6044368"/>
        <c:crosses val="autoZero"/>
        <c:auto val="1"/>
        <c:lblAlgn val="ctr"/>
        <c:lblOffset val="100"/>
        <c:noMultiLvlLbl val="0"/>
      </c:catAx>
      <c:valAx>
        <c:axId val="4360443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43606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ECOSISTEMES AGROFORESTALS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DEPARTAMENTS'!$C$13:$R$13</c:f>
              <c:numCache>
                <c:formatCode>0.0%</c:formatCode>
                <c:ptCount val="16"/>
                <c:pt idx="0">
                  <c:v>0</c:v>
                </c:pt>
                <c:pt idx="1">
                  <c:v>2.864399604910399E-2</c:v>
                </c:pt>
                <c:pt idx="2">
                  <c:v>5.969914152949516E-2</c:v>
                </c:pt>
                <c:pt idx="3">
                  <c:v>2.2609389546482245E-2</c:v>
                </c:pt>
                <c:pt idx="4">
                  <c:v>9.9651220727453915E-2</c:v>
                </c:pt>
                <c:pt idx="5">
                  <c:v>0.10417497914324059</c:v>
                </c:pt>
                <c:pt idx="6">
                  <c:v>7.7899999999999997E-2</c:v>
                </c:pt>
                <c:pt idx="7">
                  <c:v>8.0350342726580343E-2</c:v>
                </c:pt>
                <c:pt idx="8">
                  <c:v>0.1042</c:v>
                </c:pt>
                <c:pt idx="9">
                  <c:v>0.10095389507154212</c:v>
                </c:pt>
                <c:pt idx="10">
                  <c:v>8.4267397790500756E-2</c:v>
                </c:pt>
                <c:pt idx="11">
                  <c:v>6.3899999999999998E-2</c:v>
                </c:pt>
                <c:pt idx="12">
                  <c:v>9.6796234436683878E-2</c:v>
                </c:pt>
                <c:pt idx="13">
                  <c:v>8.586083853702052E-2</c:v>
                </c:pt>
                <c:pt idx="14">
                  <c:v>8.4751773049645387E-2</c:v>
                </c:pt>
                <c:pt idx="15">
                  <c:v>8.6271824717562465E-2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B-4C30-B410-3E4F7958B08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Percentatge d'oferta de crèdits de docència en valencià per departament a</a:t>
            </a:r>
            <a:r>
              <a:rPr lang="es-ES" baseline="0"/>
              <a:t>l </a:t>
            </a:r>
            <a:r>
              <a:rPr lang="es-ES"/>
              <a:t>curs 2025-2026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'HISTÒRIC dep.'!$Z$3</c:f>
              <c:strCache>
                <c:ptCount val="1"/>
                <c:pt idx="0">
                  <c:v>% Valencià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'HISTÒRIC dep.'!$C$3:$C$45</c:f>
              <c:strCache>
                <c:ptCount val="43"/>
                <c:pt idx="0">
                  <c:v>BIOTECNOLOGIA</c:v>
                </c:pt>
                <c:pt idx="1">
                  <c:v>CIÈNCIA ANIMAL</c:v>
                </c:pt>
                <c:pt idx="2">
                  <c:v>COMPOSICIÓ ARQUITECTÒNICA</c:v>
                </c:pt>
                <c:pt idx="3">
                  <c:v>COM. AUDIOVISUAL I HISTÒRIA DE L'ART</c:v>
                </c:pt>
                <c:pt idx="4">
                  <c:v>COMUNICACIONS</c:v>
                </c:pt>
                <c:pt idx="5">
                  <c:v>CONSERVACIÓ I RESTAURACIÓ</c:v>
                </c:pt>
                <c:pt idx="6">
                  <c:v>CONSTRUCCIONS ARQUITECTÒNIQUES</c:v>
                </c:pt>
                <c:pt idx="7">
                  <c:v>DEP. D'ALTRES UNIVERSITATS</c:v>
                </c:pt>
                <c:pt idx="8">
                  <c:v>DIBUIX</c:v>
                </c:pt>
                <c:pt idx="9">
                  <c:v>ECONOMIA I CIÈNCIES SOCIALS</c:v>
                </c:pt>
                <c:pt idx="10">
                  <c:v>ECOSISTEMES AGROFORESTALS</c:v>
                </c:pt>
                <c:pt idx="11">
                  <c:v>ENG. CARTOGRÀFICA, GEODÈSIA I FOTOGR.</c:v>
                </c:pt>
                <c:pt idx="12">
                  <c:v>ENG. DE LA CONSTRUCCIÓ I D'ENGINYERIA CIVIL</c:v>
                </c:pt>
                <c:pt idx="13">
                  <c:v>ENG. DE SISTEMES I AUTOMÀTICA</c:v>
                </c:pt>
                <c:pt idx="14">
                  <c:v>ENG. DEL TERRENY</c:v>
                </c:pt>
                <c:pt idx="15">
                  <c:v>ENG. ELÈCTRICA</c:v>
                </c:pt>
                <c:pt idx="16">
                  <c:v>ENG. ELECTRÒNICA</c:v>
                </c:pt>
                <c:pt idx="17">
                  <c:v>ENG. GRÀFICA</c:v>
                </c:pt>
                <c:pt idx="18">
                  <c:v>ENG. HIDRÀULICA I M.A.</c:v>
                </c:pt>
                <c:pt idx="19">
                  <c:v>ENG. I INFRAESTRUCTURA DELS TRANSPORTS</c:v>
                </c:pt>
                <c:pt idx="20">
                  <c:v>ENG. MECÀNICA I DE MATERIALS</c:v>
                </c:pt>
                <c:pt idx="21">
                  <c:v>ENG. QUÍMICA I NUCLEAR</c:v>
                </c:pt>
                <c:pt idx="22">
                  <c:v>ENG. RURAL I AGROALIMENTÀRIA</c:v>
                </c:pt>
                <c:pt idx="23">
                  <c:v>ENG. TÈXTIL I PAPERERA</c:v>
                </c:pt>
                <c:pt idx="24">
                  <c:v>ESCULTURA</c:v>
                </c:pt>
                <c:pt idx="25">
                  <c:v>ESTADÍSTICA I INVESTIGACIÓ OPERATIVA</c:v>
                </c:pt>
                <c:pt idx="26">
                  <c:v>EXPRESSIÓ GRÀFICA ARQUITECTÒNICA</c:v>
                </c:pt>
                <c:pt idx="27">
                  <c:v>FÍSICA APLICADA</c:v>
                </c:pt>
                <c:pt idx="28">
                  <c:v>INFORMÀTICA DE SISTEMES I COMPUTADORS</c:v>
                </c:pt>
                <c:pt idx="29">
                  <c:v>LINGÜÍSTICA APLICADA</c:v>
                </c:pt>
                <c:pt idx="30">
                  <c:v>MÀQUINES I MOTORS TÈRMICS</c:v>
                </c:pt>
                <c:pt idx="31">
                  <c:v>MATEMÀTICA APLICADA</c:v>
                </c:pt>
                <c:pt idx="32">
                  <c:v>MECÀNICA MEDIS CONTINUS I TEORIA D'ESTRUCTURES</c:v>
                </c:pt>
                <c:pt idx="33">
                  <c:v>ORGANITZACIÓ D'EMPRESA</c:v>
                </c:pt>
                <c:pt idx="34">
                  <c:v>PINTURA</c:v>
                </c:pt>
                <c:pt idx="35">
                  <c:v>PRODUCCIÓ VEGETAL</c:v>
                </c:pt>
                <c:pt idx="36">
                  <c:v>PROJECTES ARQUITECTÒNICS</c:v>
                </c:pt>
                <c:pt idx="37">
                  <c:v>PROJECTES D'ENGINYERIA</c:v>
                </c:pt>
                <c:pt idx="38">
                  <c:v>QUÍMICA</c:v>
                </c:pt>
                <c:pt idx="39">
                  <c:v>SISTEMES INFORMÀTICS I COMPUTACIÓ</c:v>
                </c:pt>
                <c:pt idx="40">
                  <c:v>TECNOLOGIA D'ALIMENTS</c:v>
                </c:pt>
                <c:pt idx="41">
                  <c:v>TERMODINÀMICA APLICADA</c:v>
                </c:pt>
                <c:pt idx="42">
                  <c:v>URBANISME</c:v>
                </c:pt>
              </c:strCache>
            </c:strRef>
          </c:cat>
          <c:val>
            <c:numRef>
              <c:f>'HISTÒRIC dep.'!$S$3:$S$45</c:f>
              <c:numCache>
                <c:formatCode>0.0%</c:formatCode>
                <c:ptCount val="43"/>
                <c:pt idx="0">
                  <c:v>9.5800358572230557E-2</c:v>
                </c:pt>
                <c:pt idx="1">
                  <c:v>0.15311004784688997</c:v>
                </c:pt>
                <c:pt idx="2">
                  <c:v>0.15846454197408788</c:v>
                </c:pt>
                <c:pt idx="3">
                  <c:v>4.7530909898571116E-2</c:v>
                </c:pt>
                <c:pt idx="4">
                  <c:v>2.2251724195514584E-2</c:v>
                </c:pt>
                <c:pt idx="5">
                  <c:v>3.5450516986706058E-2</c:v>
                </c:pt>
                <c:pt idx="6">
                  <c:v>9.8428977490973346E-2</c:v>
                </c:pt>
                <c:pt idx="7">
                  <c:v>0</c:v>
                </c:pt>
                <c:pt idx="8">
                  <c:v>7.153824282058574E-2</c:v>
                </c:pt>
                <c:pt idx="9">
                  <c:v>3.412414689632759E-2</c:v>
                </c:pt>
                <c:pt idx="10">
                  <c:v>8.6271824717562465E-2</c:v>
                </c:pt>
                <c:pt idx="11">
                  <c:v>7.9090459713297076E-3</c:v>
                </c:pt>
                <c:pt idx="12">
                  <c:v>1.9765494137353436E-2</c:v>
                </c:pt>
                <c:pt idx="13">
                  <c:v>6.2721542195603205E-2</c:v>
                </c:pt>
                <c:pt idx="14">
                  <c:v>1.6400286259541985E-2</c:v>
                </c:pt>
                <c:pt idx="15">
                  <c:v>5.2884982804738301E-2</c:v>
                </c:pt>
                <c:pt idx="16">
                  <c:v>3.8737524586581189E-2</c:v>
                </c:pt>
                <c:pt idx="17">
                  <c:v>4.6445688796089783E-2</c:v>
                </c:pt>
                <c:pt idx="18">
                  <c:v>1.5728653969612667E-2</c:v>
                </c:pt>
                <c:pt idx="20">
                  <c:v>3.8199240331491711E-2</c:v>
                </c:pt>
                <c:pt idx="21">
                  <c:v>5.6862863710604318E-2</c:v>
                </c:pt>
                <c:pt idx="22">
                  <c:v>7.0896983940462205E-2</c:v>
                </c:pt>
                <c:pt idx="23">
                  <c:v>0</c:v>
                </c:pt>
                <c:pt idx="24">
                  <c:v>0.10167322220141101</c:v>
                </c:pt>
                <c:pt idx="25">
                  <c:v>7.6698883269067042E-2</c:v>
                </c:pt>
                <c:pt idx="26">
                  <c:v>0.12159243576008028</c:v>
                </c:pt>
                <c:pt idx="27">
                  <c:v>6.716169159521429E-2</c:v>
                </c:pt>
                <c:pt idx="28">
                  <c:v>6.2761632968214201E-2</c:v>
                </c:pt>
                <c:pt idx="29">
                  <c:v>5.9188275084554667E-2</c:v>
                </c:pt>
                <c:pt idx="30">
                  <c:v>2.1154427319431852E-2</c:v>
                </c:pt>
                <c:pt idx="31">
                  <c:v>0.10257201419346307</c:v>
                </c:pt>
                <c:pt idx="32">
                  <c:v>9.5841833591193498E-2</c:v>
                </c:pt>
                <c:pt idx="33">
                  <c:v>6.3534577118991284E-2</c:v>
                </c:pt>
                <c:pt idx="34">
                  <c:v>6.5262791507135404E-2</c:v>
                </c:pt>
                <c:pt idx="35">
                  <c:v>0.11843270081982987</c:v>
                </c:pt>
                <c:pt idx="36">
                  <c:v>0.12663123906901655</c:v>
                </c:pt>
                <c:pt idx="37">
                  <c:v>8.0561714708056162E-2</c:v>
                </c:pt>
                <c:pt idx="38">
                  <c:v>8.4047183001516312E-2</c:v>
                </c:pt>
                <c:pt idx="39">
                  <c:v>8.2796944730518351E-2</c:v>
                </c:pt>
                <c:pt idx="40">
                  <c:v>3.6244043224377472E-2</c:v>
                </c:pt>
                <c:pt idx="41">
                  <c:v>6.3588007736943911E-2</c:v>
                </c:pt>
                <c:pt idx="42">
                  <c:v>0.10974968052319026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B-4FEA-82DF-B0DF8E39D8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36067248"/>
        <c:axId val="436044368"/>
      </c:barChart>
      <c:catAx>
        <c:axId val="43606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6044368"/>
        <c:crosses val="autoZero"/>
        <c:auto val="1"/>
        <c:lblAlgn val="ctr"/>
        <c:lblOffset val="100"/>
        <c:noMultiLvlLbl val="0"/>
      </c:catAx>
      <c:valAx>
        <c:axId val="4360443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43606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Oferta de docència en valencià 2025</a:t>
            </a:r>
          </a:p>
          <a:p>
            <a:pPr>
              <a:defRPr sz="1600"/>
            </a:pPr>
            <a:r>
              <a:rPr lang="en-US" sz="1600" b="1" i="0" baseline="0">
                <a:effectLst/>
              </a:rPr>
              <a:t>(% crèdits)</a:t>
            </a:r>
            <a:endParaRPr lang="ca-ES-valencia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HIST_centres!$R$2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HIST_centres!$B$3:$B$15</c:f>
              <c:strCache>
                <c:ptCount val="13"/>
                <c:pt idx="0">
                  <c:v>ETS. Arq</c:v>
                </c:pt>
                <c:pt idx="1">
                  <c:v>Camins</c:v>
                </c:pt>
                <c:pt idx="2">
                  <c:v>Industrials</c:v>
                </c:pt>
                <c:pt idx="3">
                  <c:v>ETS Disseny</c:v>
                </c:pt>
                <c:pt idx="4">
                  <c:v>Geodèsia</c:v>
                </c:pt>
                <c:pt idx="5">
                  <c:v>Gest. 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Agronòmica</c:v>
                </c:pt>
                <c:pt idx="12">
                  <c:v>ETS Teleco</c:v>
                </c:pt>
              </c:strCache>
            </c:strRef>
          </c:cat>
          <c:val>
            <c:numRef>
              <c:f>HIST_centres!$R$3:$R$15</c:f>
              <c:numCache>
                <c:formatCode>0.00%</c:formatCode>
                <c:ptCount val="13"/>
                <c:pt idx="0">
                  <c:v>0.1505940832604202</c:v>
                </c:pt>
                <c:pt idx="1">
                  <c:v>0</c:v>
                </c:pt>
                <c:pt idx="2">
                  <c:v>8.8749474518498281E-2</c:v>
                </c:pt>
                <c:pt idx="3">
                  <c:v>4.080929160565025E-2</c:v>
                </c:pt>
                <c:pt idx="4">
                  <c:v>0</c:v>
                </c:pt>
                <c:pt idx="5">
                  <c:v>2.0107896027464444E-2</c:v>
                </c:pt>
                <c:pt idx="6">
                  <c:v>4.762322371092164E-2</c:v>
                </c:pt>
                <c:pt idx="7">
                  <c:v>5.9963241436925649E-2</c:v>
                </c:pt>
                <c:pt idx="8">
                  <c:v>6.9693219566208567E-2</c:v>
                </c:pt>
                <c:pt idx="9">
                  <c:v>9.0985815795921701E-2</c:v>
                </c:pt>
                <c:pt idx="10">
                  <c:v>8.1303824149352596E-2</c:v>
                </c:pt>
                <c:pt idx="11">
                  <c:v>9.0850879505819424E-2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4-4DFF-A060-60528DB032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95883439"/>
        <c:axId val="1695878447"/>
      </c:barChart>
      <c:catAx>
        <c:axId val="1695883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695878447"/>
        <c:crosses val="autoZero"/>
        <c:auto val="1"/>
        <c:lblAlgn val="ctr"/>
        <c:lblOffset val="100"/>
        <c:noMultiLvlLbl val="0"/>
      </c:catAx>
      <c:valAx>
        <c:axId val="169587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695883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Oferta de docència en valencià ETS Arquitectura 2010-2024 (% de crèdits</a:t>
            </a:r>
            <a:r>
              <a:rPr lang="en-US" sz="1800" b="0" i="0" baseline="0">
                <a:effectLst/>
              </a:rPr>
              <a:t>)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'[2]Evol centres 22'!$B$4</c:f>
              <c:strCache>
                <c:ptCount val="1"/>
                <c:pt idx="0">
                  <c:v>ETS. Arq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HIST_centres!$C$2:$R$2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HIST_centres!$C$3:$R$3</c:f>
              <c:numCache>
                <c:formatCode>0.00%</c:formatCode>
                <c:ptCount val="16"/>
                <c:pt idx="0">
                  <c:v>4.7E-2</c:v>
                </c:pt>
                <c:pt idx="1">
                  <c:v>3.4000000000000002E-2</c:v>
                </c:pt>
                <c:pt idx="2">
                  <c:v>0.03</c:v>
                </c:pt>
                <c:pt idx="3">
                  <c:v>3.1E-2</c:v>
                </c:pt>
                <c:pt idx="4">
                  <c:v>0.01</c:v>
                </c:pt>
                <c:pt idx="5">
                  <c:v>5.6000000000000001E-2</c:v>
                </c:pt>
                <c:pt idx="6">
                  <c:v>9.0999999999999998E-2</c:v>
                </c:pt>
                <c:pt idx="7">
                  <c:v>0.11700000000000001</c:v>
                </c:pt>
                <c:pt idx="8">
                  <c:v>0.128</c:v>
                </c:pt>
                <c:pt idx="9">
                  <c:v>0.127</c:v>
                </c:pt>
                <c:pt idx="10">
                  <c:v>0.14599999999999999</c:v>
                </c:pt>
                <c:pt idx="11">
                  <c:v>0.1520246361010692</c:v>
                </c:pt>
                <c:pt idx="12">
                  <c:v>0.15816658004158005</c:v>
                </c:pt>
                <c:pt idx="13">
                  <c:v>0.15953937672123139</c:v>
                </c:pt>
                <c:pt idx="14">
                  <c:v>0.14707917237778215</c:v>
                </c:pt>
                <c:pt idx="15">
                  <c:v>0.1505940832604202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0-4A2C-8FDC-05DBE02A6E6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57512031"/>
        <c:axId val="1857508703"/>
      </c:lineChart>
      <c:catAx>
        <c:axId val="185751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08703"/>
        <c:crosses val="autoZero"/>
        <c:auto val="1"/>
        <c:lblAlgn val="ctr"/>
        <c:lblOffset val="100"/>
        <c:noMultiLvlLbl val="0"/>
      </c:catAx>
      <c:valAx>
        <c:axId val="18575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1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Oferta de docència en valencià ETSE Industrials 2010-2024 (% de crèdits</a:t>
            </a:r>
            <a:r>
              <a:rPr lang="en-US" sz="1800" b="0" i="0" baseline="0">
                <a:effectLst/>
              </a:rPr>
              <a:t>)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'[2]Evol centres 22'!$B$4</c:f>
              <c:strCache>
                <c:ptCount val="1"/>
                <c:pt idx="0">
                  <c:v>ETS. Arq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HIST_centres!$C$2:$Q$2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HIST_centres!$C$5:$Q$5</c:f>
              <c:numCache>
                <c:formatCode>0.00%</c:formatCode>
                <c:ptCount val="15"/>
                <c:pt idx="0">
                  <c:v>0.14899999999999999</c:v>
                </c:pt>
                <c:pt idx="1">
                  <c:v>0.126</c:v>
                </c:pt>
                <c:pt idx="2">
                  <c:v>0.09</c:v>
                </c:pt>
                <c:pt idx="3">
                  <c:v>7.0999999999999994E-2</c:v>
                </c:pt>
                <c:pt idx="4">
                  <c:v>8.4000000000000005E-2</c:v>
                </c:pt>
                <c:pt idx="5">
                  <c:v>0.13700000000000001</c:v>
                </c:pt>
                <c:pt idx="6">
                  <c:v>9.8000000000000004E-2</c:v>
                </c:pt>
                <c:pt idx="7">
                  <c:v>0.11600000000000001</c:v>
                </c:pt>
                <c:pt idx="8">
                  <c:v>0.11899999999999999</c:v>
                </c:pt>
                <c:pt idx="9">
                  <c:v>0.12</c:v>
                </c:pt>
                <c:pt idx="10">
                  <c:v>0.115</c:v>
                </c:pt>
                <c:pt idx="11">
                  <c:v>9.6000000000000002E-2</c:v>
                </c:pt>
                <c:pt idx="12">
                  <c:v>0.16118044480447338</c:v>
                </c:pt>
                <c:pt idx="13">
                  <c:v>0.12614639112519091</c:v>
                </c:pt>
                <c:pt idx="14">
                  <c:v>0.10069137799640691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7-4D2C-9D22-045C26BD62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57512031"/>
        <c:axId val="1857508703"/>
      </c:lineChart>
      <c:catAx>
        <c:axId val="185751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08703"/>
        <c:crosses val="autoZero"/>
        <c:auto val="1"/>
        <c:lblAlgn val="ctr"/>
        <c:lblOffset val="100"/>
        <c:noMultiLvlLbl val="0"/>
      </c:catAx>
      <c:valAx>
        <c:axId val="18575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1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Oferta de docència en valencià ETS Disseny 2010-2024 (% de crèdits</a:t>
            </a:r>
            <a:r>
              <a:rPr lang="en-US" sz="1800" b="0" i="0" baseline="0">
                <a:effectLst/>
              </a:rPr>
              <a:t>)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'[2]Evol centres 22'!$B$4</c:f>
              <c:strCache>
                <c:ptCount val="1"/>
                <c:pt idx="0">
                  <c:v>ETS. Arq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HIST_centres!$C$2:$Q$2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HIST_centres!$C$6:$Q$6</c:f>
              <c:numCache>
                <c:formatCode>0.00%</c:formatCode>
                <c:ptCount val="15"/>
                <c:pt idx="0">
                  <c:v>6.5000000000000002E-2</c:v>
                </c:pt>
                <c:pt idx="1">
                  <c:v>4.4999999999999998E-2</c:v>
                </c:pt>
                <c:pt idx="2">
                  <c:v>2.1999999999999999E-2</c:v>
                </c:pt>
                <c:pt idx="3">
                  <c:v>2.1999999999999999E-2</c:v>
                </c:pt>
                <c:pt idx="4">
                  <c:v>2.8000000000000001E-2</c:v>
                </c:pt>
                <c:pt idx="5">
                  <c:v>2.8000000000000001E-2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4.9000000000000002E-2</c:v>
                </c:pt>
                <c:pt idx="10">
                  <c:v>4.7E-2</c:v>
                </c:pt>
                <c:pt idx="11">
                  <c:v>4.2999999999999997E-2</c:v>
                </c:pt>
                <c:pt idx="12">
                  <c:v>4.3062117366357441E-2</c:v>
                </c:pt>
                <c:pt idx="13">
                  <c:v>5.0628819481858899E-2</c:v>
                </c:pt>
                <c:pt idx="14">
                  <c:v>4.3681929677043783E-2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9-425D-B612-2AAE61AB2D9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57512031"/>
        <c:axId val="1857508703"/>
      </c:lineChart>
      <c:catAx>
        <c:axId val="185751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08703"/>
        <c:crosses val="autoZero"/>
        <c:auto val="1"/>
        <c:lblAlgn val="ctr"/>
        <c:lblOffset val="100"/>
        <c:noMultiLvlLbl val="0"/>
      </c:catAx>
      <c:valAx>
        <c:axId val="18575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1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Oferta de docència en valencià Edificació 2010-2024 (% de crèdits</a:t>
            </a:r>
            <a:r>
              <a:rPr lang="en-US" sz="1800" b="0" i="0" baseline="0">
                <a:effectLst/>
              </a:rPr>
              <a:t>)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'[2]Evol centres 22'!$B$4</c:f>
              <c:strCache>
                <c:ptCount val="1"/>
                <c:pt idx="0">
                  <c:v>ETS. Arq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HIST_centres!$C$2:$Q$2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HIST_centres!$C$8:$Q$8</c:f>
              <c:numCache>
                <c:formatCode>0.00%</c:formatCode>
                <c:ptCount val="15"/>
                <c:pt idx="0">
                  <c:v>3.3000000000000002E-2</c:v>
                </c:pt>
                <c:pt idx="1">
                  <c:v>3.2000000000000001E-2</c:v>
                </c:pt>
                <c:pt idx="2">
                  <c:v>5.6000000000000001E-2</c:v>
                </c:pt>
                <c:pt idx="3">
                  <c:v>5.0999999999999997E-2</c:v>
                </c:pt>
                <c:pt idx="4">
                  <c:v>0.03</c:v>
                </c:pt>
                <c:pt idx="5">
                  <c:v>3.9E-2</c:v>
                </c:pt>
                <c:pt idx="6">
                  <c:v>3.1E-2</c:v>
                </c:pt>
                <c:pt idx="7">
                  <c:v>2.5999999999999999E-2</c:v>
                </c:pt>
                <c:pt idx="8">
                  <c:v>1.7999999999999999E-2</c:v>
                </c:pt>
                <c:pt idx="9">
                  <c:v>0.01</c:v>
                </c:pt>
                <c:pt idx="10">
                  <c:v>3.6999999999999998E-2</c:v>
                </c:pt>
                <c:pt idx="11">
                  <c:v>3.9E-2</c:v>
                </c:pt>
                <c:pt idx="12">
                  <c:v>3.2209576980888985E-2</c:v>
                </c:pt>
                <c:pt idx="13">
                  <c:v>1.1648580712402674E-2</c:v>
                </c:pt>
                <c:pt idx="14">
                  <c:v>2.3409843553728445E-2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0-4575-A0E8-0CAA19093AB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57512031"/>
        <c:axId val="1857508703"/>
      </c:lineChart>
      <c:catAx>
        <c:axId val="185751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08703"/>
        <c:crosses val="autoZero"/>
        <c:auto val="1"/>
        <c:lblAlgn val="ctr"/>
        <c:lblOffset val="100"/>
        <c:noMultiLvlLbl val="0"/>
      </c:catAx>
      <c:valAx>
        <c:axId val="18575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1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Oferta de docència en valencià EPS Alcoi 2010-2024 (% de crèdits</a:t>
            </a:r>
            <a:r>
              <a:rPr lang="en-US" sz="1800" b="0" i="0" baseline="0">
                <a:effectLst/>
              </a:rPr>
              <a:t>)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'[2]Evol centres 22'!$B$4</c:f>
              <c:strCache>
                <c:ptCount val="1"/>
                <c:pt idx="0">
                  <c:v>ETS. Arq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HIST_centres!$C$2:$Q$2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HIST_centres!$C$9:$Q$9</c:f>
              <c:numCache>
                <c:formatCode>0.00%</c:formatCode>
                <c:ptCount val="15"/>
                <c:pt idx="0">
                  <c:v>0.105</c:v>
                </c:pt>
                <c:pt idx="1">
                  <c:v>0.107</c:v>
                </c:pt>
                <c:pt idx="2">
                  <c:v>0.1</c:v>
                </c:pt>
                <c:pt idx="3">
                  <c:v>0.105</c:v>
                </c:pt>
                <c:pt idx="4">
                  <c:v>0.112</c:v>
                </c:pt>
                <c:pt idx="5">
                  <c:v>0.121</c:v>
                </c:pt>
                <c:pt idx="6">
                  <c:v>0.08</c:v>
                </c:pt>
                <c:pt idx="7">
                  <c:v>9.5000000000000001E-2</c:v>
                </c:pt>
                <c:pt idx="8">
                  <c:v>8.5999999999999993E-2</c:v>
                </c:pt>
                <c:pt idx="9">
                  <c:v>4.3999999999999997E-2</c:v>
                </c:pt>
                <c:pt idx="10">
                  <c:v>3.6999999999999998E-2</c:v>
                </c:pt>
                <c:pt idx="11">
                  <c:v>7.0000000000000007E-2</c:v>
                </c:pt>
                <c:pt idx="12">
                  <c:v>3.5997603790367962E-2</c:v>
                </c:pt>
                <c:pt idx="13">
                  <c:v>4.7146796775562154E-2</c:v>
                </c:pt>
                <c:pt idx="14">
                  <c:v>5.17368940248027E-2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7-4EF8-9AB1-9FF1FDB97AB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57512031"/>
        <c:axId val="1857508703"/>
      </c:lineChart>
      <c:catAx>
        <c:axId val="185751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08703"/>
        <c:crosses val="autoZero"/>
        <c:auto val="1"/>
        <c:lblAlgn val="ctr"/>
        <c:lblOffset val="100"/>
        <c:noMultiLvlLbl val="0"/>
      </c:catAx>
      <c:valAx>
        <c:axId val="18575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1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Oferta de docència en valencià F. BBAA 2010-2024 (% de crèdits</a:t>
            </a:r>
            <a:r>
              <a:rPr lang="en-US" sz="1800" b="0" i="0" baseline="0">
                <a:effectLst/>
              </a:rPr>
              <a:t>)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'[2]Evol centres 22'!$B$4</c:f>
              <c:strCache>
                <c:ptCount val="1"/>
                <c:pt idx="0">
                  <c:v>ETS. Arq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HIST_centres!$C$2:$Q$2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HIST_centres!$C$10:$Q$10</c:f>
              <c:numCache>
                <c:formatCode>0.00%</c:formatCode>
                <c:ptCount val="15"/>
                <c:pt idx="0">
                  <c:v>0.221</c:v>
                </c:pt>
                <c:pt idx="1">
                  <c:v>0.14699999999999999</c:v>
                </c:pt>
                <c:pt idx="2">
                  <c:v>0.14599999999999999</c:v>
                </c:pt>
                <c:pt idx="3">
                  <c:v>8.3000000000000004E-2</c:v>
                </c:pt>
                <c:pt idx="4">
                  <c:v>5.8000000000000003E-2</c:v>
                </c:pt>
                <c:pt idx="5">
                  <c:v>0.08</c:v>
                </c:pt>
                <c:pt idx="6">
                  <c:v>0.08</c:v>
                </c:pt>
                <c:pt idx="7">
                  <c:v>6.8000000000000005E-2</c:v>
                </c:pt>
                <c:pt idx="8">
                  <c:v>5.2999999999999999E-2</c:v>
                </c:pt>
                <c:pt idx="9">
                  <c:v>6.2E-2</c:v>
                </c:pt>
                <c:pt idx="10">
                  <c:v>6.0999999999999999E-2</c:v>
                </c:pt>
                <c:pt idx="11">
                  <c:v>6.3E-2</c:v>
                </c:pt>
                <c:pt idx="12">
                  <c:v>5.5493519441674979E-2</c:v>
                </c:pt>
                <c:pt idx="13">
                  <c:v>5.231430934656741E-2</c:v>
                </c:pt>
                <c:pt idx="14">
                  <c:v>5.6636815920398008E-2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9-4602-A976-29BD6443C6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57512031"/>
        <c:axId val="1857508703"/>
      </c:lineChart>
      <c:catAx>
        <c:axId val="185751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08703"/>
        <c:crosses val="autoZero"/>
        <c:auto val="1"/>
        <c:lblAlgn val="ctr"/>
        <c:lblOffset val="100"/>
        <c:noMultiLvlLbl val="0"/>
      </c:catAx>
      <c:valAx>
        <c:axId val="18575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1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Oferta de docència en valencià ETSE Agrònoms 2010-2024 (% de crèdits</a:t>
            </a:r>
            <a:r>
              <a:rPr lang="en-US" sz="1800" b="0" i="0" baseline="0">
                <a:effectLst/>
              </a:rPr>
              <a:t>)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'[2]Evol centres 22'!$B$4</c:f>
              <c:strCache>
                <c:ptCount val="1"/>
                <c:pt idx="0">
                  <c:v>ETS. Arq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HIST_centres!$C$2:$Q$2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HIST_centres!$C$14:$Q$14</c:f>
              <c:numCache>
                <c:formatCode>0.00%</c:formatCode>
                <c:ptCount val="15"/>
                <c:pt idx="0">
                  <c:v>8.1000000000000003E-2</c:v>
                </c:pt>
                <c:pt idx="1">
                  <c:v>5.8000000000000003E-2</c:v>
                </c:pt>
                <c:pt idx="2">
                  <c:v>4.1000000000000002E-2</c:v>
                </c:pt>
                <c:pt idx="3">
                  <c:v>0.02</c:v>
                </c:pt>
                <c:pt idx="4">
                  <c:v>4.4999999999999998E-2</c:v>
                </c:pt>
                <c:pt idx="5">
                  <c:v>8.3000000000000004E-2</c:v>
                </c:pt>
                <c:pt idx="6">
                  <c:v>5.0999999999999997E-2</c:v>
                </c:pt>
                <c:pt idx="7">
                  <c:v>6.3E-2</c:v>
                </c:pt>
                <c:pt idx="8">
                  <c:v>0.08</c:v>
                </c:pt>
                <c:pt idx="9">
                  <c:v>5.8999999999999997E-2</c:v>
                </c:pt>
                <c:pt idx="10">
                  <c:v>5.7000000000000002E-2</c:v>
                </c:pt>
                <c:pt idx="11">
                  <c:v>7.0999999999999994E-2</c:v>
                </c:pt>
                <c:pt idx="12">
                  <c:v>6.6460725717995203E-2</c:v>
                </c:pt>
                <c:pt idx="13">
                  <c:v>7.2467163809223425E-2</c:v>
                </c:pt>
                <c:pt idx="14">
                  <c:v>7.9268029209696236E-2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D-45AA-A0AB-EFD68F47995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57512031"/>
        <c:axId val="1857508703"/>
      </c:lineChart>
      <c:catAx>
        <c:axId val="185751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08703"/>
        <c:crosses val="autoZero"/>
        <c:auto val="1"/>
        <c:lblAlgn val="ctr"/>
        <c:lblOffset val="100"/>
        <c:noMultiLvlLbl val="0"/>
      </c:catAx>
      <c:valAx>
        <c:axId val="18575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1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Oferta de docència en valencià ETSE Telecomunicacions 2010-2024 (% de crèdits</a:t>
            </a:r>
            <a:r>
              <a:rPr lang="en-US" sz="1800" b="0" i="0" baseline="0">
                <a:effectLst/>
              </a:rPr>
              <a:t>)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'[2]Evol centres 22'!$B$4</c:f>
              <c:strCache>
                <c:ptCount val="1"/>
                <c:pt idx="0">
                  <c:v>ETS. Arq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HIST_centres!$C$2:$Q$2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HIST_centres!$C$15:$Q$15</c:f>
              <c:numCache>
                <c:formatCode>0.00%</c:formatCode>
                <c:ptCount val="15"/>
                <c:pt idx="0">
                  <c:v>0</c:v>
                </c:pt>
                <c:pt idx="1">
                  <c:v>1.3999999999999999E-2</c:v>
                </c:pt>
                <c:pt idx="2">
                  <c:v>2.2000000000000002E-2</c:v>
                </c:pt>
                <c:pt idx="3">
                  <c:v>2.1000000000000001E-2</c:v>
                </c:pt>
                <c:pt idx="4">
                  <c:v>1.6E-2</c:v>
                </c:pt>
                <c:pt idx="5">
                  <c:v>5.0000000000000001E-3</c:v>
                </c:pt>
                <c:pt idx="6">
                  <c:v>2.1000000000000001E-2</c:v>
                </c:pt>
                <c:pt idx="7">
                  <c:v>0</c:v>
                </c:pt>
                <c:pt idx="8">
                  <c:v>6.0000000000000001E-3</c:v>
                </c:pt>
                <c:pt idx="9">
                  <c:v>3.0000000000000001E-3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3.1669865642994241E-3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B-4EDB-A41B-1DC5D329D92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57512031"/>
        <c:axId val="1857508703"/>
      </c:lineChart>
      <c:catAx>
        <c:axId val="185751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08703"/>
        <c:crosses val="autoZero"/>
        <c:auto val="1"/>
        <c:lblAlgn val="ctr"/>
        <c:lblOffset val="100"/>
        <c:noMultiLvlLbl val="0"/>
      </c:catAx>
      <c:valAx>
        <c:axId val="18575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1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FÍSICA APLICADA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DEPARTAMENTS'!$C$30:$R$30</c:f>
              <c:numCache>
                <c:formatCode>0.0%</c:formatCode>
                <c:ptCount val="16"/>
                <c:pt idx="0">
                  <c:v>8.8184947015668869E-2</c:v>
                </c:pt>
                <c:pt idx="1">
                  <c:v>6.5214873161125911E-2</c:v>
                </c:pt>
                <c:pt idx="2">
                  <c:v>5.1430092803894725E-2</c:v>
                </c:pt>
                <c:pt idx="3">
                  <c:v>1.3742071881606763E-2</c:v>
                </c:pt>
                <c:pt idx="4">
                  <c:v>5.3015019054023768E-2</c:v>
                </c:pt>
                <c:pt idx="5">
                  <c:v>9.474564201009382E-2</c:v>
                </c:pt>
                <c:pt idx="6">
                  <c:v>6.1400000000000003E-2</c:v>
                </c:pt>
                <c:pt idx="7">
                  <c:v>6.7702026403366894E-2</c:v>
                </c:pt>
                <c:pt idx="8">
                  <c:v>7.4200000000000002E-2</c:v>
                </c:pt>
                <c:pt idx="9">
                  <c:v>6.5952948509530748E-2</c:v>
                </c:pt>
                <c:pt idx="10">
                  <c:v>6.4008296427265993E-2</c:v>
                </c:pt>
                <c:pt idx="11">
                  <c:v>3.5900000000000001E-2</c:v>
                </c:pt>
                <c:pt idx="12">
                  <c:v>0.10642714269539946</c:v>
                </c:pt>
                <c:pt idx="13">
                  <c:v>5.3018400065528361E-2</c:v>
                </c:pt>
                <c:pt idx="14">
                  <c:v>4.6834706528844285E-2</c:v>
                </c:pt>
                <c:pt idx="15">
                  <c:v>6.716169159521429E-2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8-4863-B0DD-2AB0FEDFE2E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Oferta de docència en valencià ETSE Informàtica 2010-2024 (% de crèdits</a:t>
            </a:r>
            <a:r>
              <a:rPr lang="en-US" sz="1800" b="0" i="0" baseline="0">
                <a:effectLst/>
              </a:rPr>
              <a:t>)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'[2]Evol centres 22'!$B$4</c:f>
              <c:strCache>
                <c:ptCount val="1"/>
                <c:pt idx="0">
                  <c:v>ETS. Arq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HIST_centres!$C$2:$Q$2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HIST_centres!$C$13:$Q$13</c:f>
              <c:numCache>
                <c:formatCode>0.00%</c:formatCode>
                <c:ptCount val="15"/>
                <c:pt idx="0">
                  <c:v>0.252</c:v>
                </c:pt>
                <c:pt idx="1">
                  <c:v>0.2</c:v>
                </c:pt>
                <c:pt idx="2">
                  <c:v>0.17599999999999999</c:v>
                </c:pt>
                <c:pt idx="3">
                  <c:v>0.129</c:v>
                </c:pt>
                <c:pt idx="4">
                  <c:v>0.13</c:v>
                </c:pt>
                <c:pt idx="5">
                  <c:v>0.13800000000000001</c:v>
                </c:pt>
                <c:pt idx="6">
                  <c:v>0.124</c:v>
                </c:pt>
                <c:pt idx="7">
                  <c:v>0.129</c:v>
                </c:pt>
                <c:pt idx="8">
                  <c:v>0.122</c:v>
                </c:pt>
                <c:pt idx="9">
                  <c:v>0.112</c:v>
                </c:pt>
                <c:pt idx="10">
                  <c:v>0.105</c:v>
                </c:pt>
                <c:pt idx="11">
                  <c:v>9.8000000000000004E-2</c:v>
                </c:pt>
                <c:pt idx="12">
                  <c:v>0.10321593738882959</c:v>
                </c:pt>
                <c:pt idx="13">
                  <c:v>8.7460077323919985E-2</c:v>
                </c:pt>
                <c:pt idx="14">
                  <c:v>8.3231372549019605E-2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8-48A4-A62E-861C64B0979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57512031"/>
        <c:axId val="1857508703"/>
      </c:lineChart>
      <c:catAx>
        <c:axId val="185751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08703"/>
        <c:crosses val="autoZero"/>
        <c:auto val="1"/>
        <c:lblAlgn val="ctr"/>
        <c:lblOffset val="100"/>
        <c:noMultiLvlLbl val="0"/>
      </c:catAx>
      <c:valAx>
        <c:axId val="18575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1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Oferta de docència en valencià FADE 2010-2024 (% de crèdits</a:t>
            </a:r>
            <a:r>
              <a:rPr lang="en-US" sz="1800" b="0" i="0" baseline="0">
                <a:effectLst/>
              </a:rPr>
              <a:t>)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'[2]Evol centres 22'!$B$4</c:f>
              <c:strCache>
                <c:ptCount val="1"/>
                <c:pt idx="0">
                  <c:v>ETS. Arq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HIST_centres!$C$2:$Q$2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HIST_centres!$C$11:$Q$11</c:f>
              <c:numCache>
                <c:formatCode>0.00%</c:formatCode>
                <c:ptCount val="15"/>
                <c:pt idx="0">
                  <c:v>6.5000000000000002E-2</c:v>
                </c:pt>
                <c:pt idx="1">
                  <c:v>0.11600000000000001</c:v>
                </c:pt>
                <c:pt idx="2">
                  <c:v>3.5999999999999997E-2</c:v>
                </c:pt>
                <c:pt idx="3">
                  <c:v>4.2999999999999997E-2</c:v>
                </c:pt>
                <c:pt idx="4">
                  <c:v>4.8000000000000001E-2</c:v>
                </c:pt>
                <c:pt idx="5">
                  <c:v>3.6999999999999998E-2</c:v>
                </c:pt>
                <c:pt idx="6">
                  <c:v>2.8000000000000001E-2</c:v>
                </c:pt>
                <c:pt idx="7">
                  <c:v>6.9000000000000006E-2</c:v>
                </c:pt>
                <c:pt idx="8">
                  <c:v>8.8999999999999996E-2</c:v>
                </c:pt>
                <c:pt idx="9">
                  <c:v>7.8E-2</c:v>
                </c:pt>
                <c:pt idx="10">
                  <c:v>9.1999999999999998E-2</c:v>
                </c:pt>
                <c:pt idx="11">
                  <c:v>8.8999999999999996E-2</c:v>
                </c:pt>
                <c:pt idx="12">
                  <c:v>7.7624364140846933E-2</c:v>
                </c:pt>
                <c:pt idx="13">
                  <c:v>7.0486614796254787E-2</c:v>
                </c:pt>
                <c:pt idx="14">
                  <c:v>7.9049053638090241E-2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3-4ACF-8554-77BCAAB3DDA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57512031"/>
        <c:axId val="1857508703"/>
      </c:lineChart>
      <c:catAx>
        <c:axId val="185751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08703"/>
        <c:crosses val="autoZero"/>
        <c:auto val="1"/>
        <c:lblAlgn val="ctr"/>
        <c:lblOffset val="100"/>
        <c:noMultiLvlLbl val="0"/>
      </c:catAx>
      <c:valAx>
        <c:axId val="18575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1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Oferta de docència en valencià EPS Gandia 2010-2024 (% de crèdits</a:t>
            </a:r>
            <a:r>
              <a:rPr lang="en-US" sz="1800" b="0" i="0" baseline="0">
                <a:effectLst/>
              </a:rPr>
              <a:t>)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'[2]Evol centres 22'!$B$4</c:f>
              <c:strCache>
                <c:ptCount val="1"/>
                <c:pt idx="0">
                  <c:v>ETS. Arq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HIST_centres!$C$2:$Q$2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HIST_centres!$C$12:$Q$12</c:f>
              <c:numCache>
                <c:formatCode>0.00%</c:formatCode>
                <c:ptCount val="15"/>
                <c:pt idx="0">
                  <c:v>0.13600000000000001</c:v>
                </c:pt>
                <c:pt idx="1">
                  <c:v>0.13500000000000001</c:v>
                </c:pt>
                <c:pt idx="2">
                  <c:v>9.8000000000000004E-2</c:v>
                </c:pt>
                <c:pt idx="3">
                  <c:v>0.08</c:v>
                </c:pt>
                <c:pt idx="4">
                  <c:v>9.2999999999999999E-2</c:v>
                </c:pt>
                <c:pt idx="5">
                  <c:v>0.158</c:v>
                </c:pt>
                <c:pt idx="6">
                  <c:v>0.13400000000000001</c:v>
                </c:pt>
                <c:pt idx="7">
                  <c:v>0.16600000000000001</c:v>
                </c:pt>
                <c:pt idx="8">
                  <c:v>0.17199999999999999</c:v>
                </c:pt>
                <c:pt idx="9">
                  <c:v>0.16500000000000001</c:v>
                </c:pt>
                <c:pt idx="10">
                  <c:v>0.127</c:v>
                </c:pt>
                <c:pt idx="11">
                  <c:v>0.153</c:v>
                </c:pt>
                <c:pt idx="12">
                  <c:v>0.1053820977713128</c:v>
                </c:pt>
                <c:pt idx="13">
                  <c:v>9.8281157389945584E-2</c:v>
                </c:pt>
                <c:pt idx="14">
                  <c:v>0.10718723251511719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4-457C-8864-562A7FF244B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57512031"/>
        <c:axId val="1857508703"/>
      </c:lineChart>
      <c:catAx>
        <c:axId val="185751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08703"/>
        <c:crosses val="autoZero"/>
        <c:auto val="1"/>
        <c:lblAlgn val="ctr"/>
        <c:lblOffset val="100"/>
        <c:noMultiLvlLbl val="0"/>
      </c:catAx>
      <c:valAx>
        <c:axId val="18575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1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Oferta de docència en valencià ETSE Agrònoms 2010-2024 (% de crèdits</a:t>
            </a:r>
            <a:r>
              <a:rPr lang="en-US" sz="1800" b="0" i="0" baseline="0">
                <a:effectLst/>
              </a:rPr>
              <a:t>)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'[2]Evol centres 22'!$B$4</c:f>
              <c:strCache>
                <c:ptCount val="1"/>
                <c:pt idx="0">
                  <c:v>ETS. Arq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HIST_centres!$C$2:$Q$2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HIST_centres!$C$14:$Q$14</c:f>
              <c:numCache>
                <c:formatCode>0.00%</c:formatCode>
                <c:ptCount val="15"/>
                <c:pt idx="0">
                  <c:v>8.1000000000000003E-2</c:v>
                </c:pt>
                <c:pt idx="1">
                  <c:v>5.8000000000000003E-2</c:v>
                </c:pt>
                <c:pt idx="2">
                  <c:v>4.1000000000000002E-2</c:v>
                </c:pt>
                <c:pt idx="3">
                  <c:v>0.02</c:v>
                </c:pt>
                <c:pt idx="4">
                  <c:v>4.4999999999999998E-2</c:v>
                </c:pt>
                <c:pt idx="5">
                  <c:v>8.3000000000000004E-2</c:v>
                </c:pt>
                <c:pt idx="6">
                  <c:v>5.0999999999999997E-2</c:v>
                </c:pt>
                <c:pt idx="7">
                  <c:v>6.3E-2</c:v>
                </c:pt>
                <c:pt idx="8">
                  <c:v>0.08</c:v>
                </c:pt>
                <c:pt idx="9">
                  <c:v>5.8999999999999997E-2</c:v>
                </c:pt>
                <c:pt idx="10">
                  <c:v>5.7000000000000002E-2</c:v>
                </c:pt>
                <c:pt idx="11">
                  <c:v>7.0999999999999994E-2</c:v>
                </c:pt>
                <c:pt idx="12">
                  <c:v>6.6460725717995203E-2</c:v>
                </c:pt>
                <c:pt idx="13">
                  <c:v>7.2467163809223425E-2</c:v>
                </c:pt>
                <c:pt idx="14">
                  <c:v>7.9268029209696236E-2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9-496C-B8BC-C7D5B5DF7C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57512031"/>
        <c:axId val="1857508703"/>
      </c:lineChart>
      <c:catAx>
        <c:axId val="185751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08703"/>
        <c:crosses val="autoZero"/>
        <c:auto val="1"/>
        <c:lblAlgn val="ctr"/>
        <c:lblOffset val="100"/>
        <c:noMultiLvlLbl val="0"/>
      </c:catAx>
      <c:valAx>
        <c:axId val="18575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85751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Nombre de professors que han fet docència en valencià en grau</a:t>
            </a:r>
            <a:endParaRPr lang="ca-ES-valenci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PROFESSORS!$C$2</c:f>
              <c:strCache>
                <c:ptCount val="1"/>
                <c:pt idx="0">
                  <c:v>Grau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PROFESSORS!$A$3:$A$19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PROFESSORS!$C$3:$C$19</c:f>
              <c:numCache>
                <c:formatCode>General</c:formatCode>
                <c:ptCount val="17"/>
                <c:pt idx="0">
                  <c:v>23</c:v>
                </c:pt>
                <c:pt idx="1">
                  <c:v>96</c:v>
                </c:pt>
                <c:pt idx="2">
                  <c:v>135</c:v>
                </c:pt>
                <c:pt idx="3">
                  <c:v>138</c:v>
                </c:pt>
                <c:pt idx="4">
                  <c:v>122</c:v>
                </c:pt>
                <c:pt idx="5">
                  <c:v>212</c:v>
                </c:pt>
                <c:pt idx="6">
                  <c:v>564</c:v>
                </c:pt>
                <c:pt idx="7">
                  <c:v>567</c:v>
                </c:pt>
                <c:pt idx="8">
                  <c:v>667</c:v>
                </c:pt>
                <c:pt idx="9">
                  <c:v>738</c:v>
                </c:pt>
                <c:pt idx="10">
                  <c:v>654</c:v>
                </c:pt>
                <c:pt idx="11">
                  <c:v>631</c:v>
                </c:pt>
                <c:pt idx="12">
                  <c:v>668</c:v>
                </c:pt>
                <c:pt idx="13">
                  <c:v>728</c:v>
                </c:pt>
                <c:pt idx="14">
                  <c:v>657</c:v>
                </c:pt>
                <c:pt idx="15">
                  <c:v>728</c:v>
                </c:pt>
                <c:pt idx="16">
                  <c:v>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4-4B79-8D69-4B32735731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71110079"/>
        <c:axId val="871113823"/>
      </c:barChart>
      <c:catAx>
        <c:axId val="8711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1113823"/>
        <c:crosses val="autoZero"/>
        <c:auto val="1"/>
        <c:lblAlgn val="ctr"/>
        <c:lblOffset val="100"/>
        <c:noMultiLvlLbl val="0"/>
      </c:catAx>
      <c:valAx>
        <c:axId val="87111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1110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Nombre de professors que han fet docència en valencià en màster</a:t>
            </a:r>
            <a:endParaRPr lang="ca-ES-valenci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PROFESSORS!$B$2</c:f>
              <c:strCache>
                <c:ptCount val="1"/>
                <c:pt idx="0">
                  <c:v>Master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PROFESSORS!$A$3:$A$19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PROFESSORS!$B$3:$B$19</c:f>
              <c:numCache>
                <c:formatCode>General</c:formatCode>
                <c:ptCount val="17"/>
                <c:pt idx="0">
                  <c:v>28</c:v>
                </c:pt>
                <c:pt idx="1">
                  <c:v>32</c:v>
                </c:pt>
                <c:pt idx="2">
                  <c:v>24</c:v>
                </c:pt>
                <c:pt idx="3">
                  <c:v>29</c:v>
                </c:pt>
                <c:pt idx="4">
                  <c:v>19</c:v>
                </c:pt>
                <c:pt idx="5">
                  <c:v>13</c:v>
                </c:pt>
                <c:pt idx="6">
                  <c:v>34</c:v>
                </c:pt>
                <c:pt idx="7">
                  <c:v>33</c:v>
                </c:pt>
                <c:pt idx="8">
                  <c:v>64</c:v>
                </c:pt>
                <c:pt idx="9">
                  <c:v>69</c:v>
                </c:pt>
                <c:pt idx="10">
                  <c:v>70</c:v>
                </c:pt>
                <c:pt idx="11">
                  <c:v>73</c:v>
                </c:pt>
                <c:pt idx="12">
                  <c:v>99</c:v>
                </c:pt>
                <c:pt idx="13">
                  <c:v>67</c:v>
                </c:pt>
                <c:pt idx="14">
                  <c:v>82</c:v>
                </c:pt>
                <c:pt idx="15">
                  <c:v>92</c:v>
                </c:pt>
                <c:pt idx="16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B-4DF1-BCE7-51F312925C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71110079"/>
        <c:axId val="871113823"/>
      </c:barChart>
      <c:catAx>
        <c:axId val="8711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1113823"/>
        <c:crosses val="autoZero"/>
        <c:auto val="1"/>
        <c:lblAlgn val="ctr"/>
        <c:lblOffset val="100"/>
        <c:noMultiLvlLbl val="0"/>
      </c:catAx>
      <c:valAx>
        <c:axId val="87111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71110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PROJECTES ARQUITECTÒNICS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DEPARTAMENTS'!$C$39:$R$39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1.2206668800084456E-2</c:v>
                </c:pt>
                <c:pt idx="6">
                  <c:v>7.85E-2</c:v>
                </c:pt>
                <c:pt idx="7">
                  <c:v>0.11764705882352941</c:v>
                </c:pt>
                <c:pt idx="8">
                  <c:v>0.113</c:v>
                </c:pt>
                <c:pt idx="9">
                  <c:v>0.1256338028169014</c:v>
                </c:pt>
                <c:pt idx="10">
                  <c:v>0.15901530272787759</c:v>
                </c:pt>
                <c:pt idx="11">
                  <c:v>0.12820000000000001</c:v>
                </c:pt>
                <c:pt idx="12">
                  <c:v>0.1548371984071211</c:v>
                </c:pt>
                <c:pt idx="13">
                  <c:v>0.14642607304054508</c:v>
                </c:pt>
                <c:pt idx="14">
                  <c:v>0.13348475583122216</c:v>
                </c:pt>
                <c:pt idx="15">
                  <c:v>0.12663123906901655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9-4691-AEA6-402FFC09FC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QUÍMICA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DEPARTAMENTS'!$C$41:$R$41</c:f>
              <c:numCache>
                <c:formatCode>0.0%</c:formatCode>
                <c:ptCount val="16"/>
                <c:pt idx="0">
                  <c:v>6.3956639566395662E-2</c:v>
                </c:pt>
                <c:pt idx="1">
                  <c:v>6.2461810034625573E-2</c:v>
                </c:pt>
                <c:pt idx="2">
                  <c:v>5.4341919356591675E-2</c:v>
                </c:pt>
                <c:pt idx="3">
                  <c:v>7.8423236514522821E-2</c:v>
                </c:pt>
                <c:pt idx="4">
                  <c:v>8.1756742877097832E-2</c:v>
                </c:pt>
                <c:pt idx="5">
                  <c:v>0.1344998365889836</c:v>
                </c:pt>
                <c:pt idx="6">
                  <c:v>9.8900000000000002E-2</c:v>
                </c:pt>
                <c:pt idx="7">
                  <c:v>0.13001093294460642</c:v>
                </c:pt>
                <c:pt idx="8">
                  <c:v>0.13009999999999999</c:v>
                </c:pt>
                <c:pt idx="9">
                  <c:v>0.13412283757111343</c:v>
                </c:pt>
                <c:pt idx="10">
                  <c:v>0.15744758598638833</c:v>
                </c:pt>
                <c:pt idx="11">
                  <c:v>0.14680000000000001</c:v>
                </c:pt>
                <c:pt idx="12">
                  <c:v>0.15537655706677228</c:v>
                </c:pt>
                <c:pt idx="13">
                  <c:v>0.10293132871060419</c:v>
                </c:pt>
                <c:pt idx="14">
                  <c:v>8.0801760158252758E-2</c:v>
                </c:pt>
                <c:pt idx="15">
                  <c:v>8.4047183001516312E-2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8-4E88-8883-56258288680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URBANISME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DEPARTAMENTS'!$C$45:$R$45</c:f>
              <c:numCache>
                <c:formatCode>0.0%</c:formatCode>
                <c:ptCount val="16"/>
                <c:pt idx="0">
                  <c:v>3.1444336738498301E-2</c:v>
                </c:pt>
                <c:pt idx="1">
                  <c:v>2.1648309912647174E-2</c:v>
                </c:pt>
                <c:pt idx="2">
                  <c:v>1.3478434504792332E-2</c:v>
                </c:pt>
                <c:pt idx="3">
                  <c:v>6.0792968903953026E-2</c:v>
                </c:pt>
                <c:pt idx="4">
                  <c:v>0</c:v>
                </c:pt>
                <c:pt idx="5">
                  <c:v>0</c:v>
                </c:pt>
                <c:pt idx="6">
                  <c:v>6.1100000000000002E-2</c:v>
                </c:pt>
                <c:pt idx="7">
                  <c:v>5.7217847769028878E-2</c:v>
                </c:pt>
                <c:pt idx="8">
                  <c:v>8.7599999999999997E-2</c:v>
                </c:pt>
                <c:pt idx="9">
                  <c:v>6.718666903031377E-2</c:v>
                </c:pt>
                <c:pt idx="10">
                  <c:v>7.6735000940379897E-2</c:v>
                </c:pt>
                <c:pt idx="11">
                  <c:v>8.2100000000000006E-2</c:v>
                </c:pt>
                <c:pt idx="12">
                  <c:v>0.1056325355407594</c:v>
                </c:pt>
                <c:pt idx="13">
                  <c:v>9.9467999355150744E-2</c:v>
                </c:pt>
                <c:pt idx="14">
                  <c:v>9.6617601002192299E-2</c:v>
                </c:pt>
                <c:pt idx="15">
                  <c:v>0.10974968052319026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9-421C-BBD6-DFA675C8558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BIOTECNOLOGIA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'[1]2022 (3.2,3.3)'!$AA$55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DEPARTAMENTS'!$C$2:$R$2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'Per DEPARTAMENTS'!$C$3:$R$3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3.4788302944727522E-3</c:v>
                </c:pt>
                <c:pt idx="5">
                  <c:v>4.9257396095340758E-2</c:v>
                </c:pt>
                <c:pt idx="6">
                  <c:v>5.3408236736954499E-3</c:v>
                </c:pt>
                <c:pt idx="7">
                  <c:v>2.4787832955213848E-2</c:v>
                </c:pt>
                <c:pt idx="8">
                  <c:v>0.1012</c:v>
                </c:pt>
                <c:pt idx="9">
                  <c:v>2.6288230139562722E-2</c:v>
                </c:pt>
                <c:pt idx="10">
                  <c:v>1.7086992256780727E-2</c:v>
                </c:pt>
                <c:pt idx="11">
                  <c:v>3.0300000000000001E-2</c:v>
                </c:pt>
                <c:pt idx="12">
                  <c:v>4.6212452382439269E-2</c:v>
                </c:pt>
                <c:pt idx="13">
                  <c:v>9.8870632364333175E-2</c:v>
                </c:pt>
                <c:pt idx="14">
                  <c:v>8.4658701773076633E-2</c:v>
                </c:pt>
                <c:pt idx="15">
                  <c:v>9.5800358572230557E-2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B-4D8F-AFE3-7CE3004B15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81242943"/>
        <c:axId val="981241279"/>
      </c:lineChart>
      <c:catAx>
        <c:axId val="981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1279"/>
        <c:crosses val="autoZero"/>
        <c:auto val="1"/>
        <c:lblAlgn val="ctr"/>
        <c:lblOffset val="100"/>
        <c:noMultiLvlLbl val="0"/>
      </c:catAx>
      <c:valAx>
        <c:axId val="98124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8124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13" Type="http://schemas.openxmlformats.org/officeDocument/2006/relationships/chart" Target="../charts/chart53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12" Type="http://schemas.openxmlformats.org/officeDocument/2006/relationships/chart" Target="../charts/chart52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11" Type="http://schemas.openxmlformats.org/officeDocument/2006/relationships/chart" Target="../charts/chart51.xml"/><Relationship Id="rId5" Type="http://schemas.openxmlformats.org/officeDocument/2006/relationships/chart" Target="../charts/chart4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884466</xdr:colOff>
      <xdr:row>47</xdr:row>
      <xdr:rowOff>0</xdr:rowOff>
    </xdr:from>
    <xdr:to>
      <xdr:col>9</xdr:col>
      <xdr:colOff>535477</xdr:colOff>
      <xdr:row>58</xdr:row>
      <xdr:rowOff>86591</xdr:rowOff>
    </xdr:to>
    <xdr:graphicFrame macro="">
      <xdr:nvGraphicFramePr>
        <xdr:cNvPr id="5" name="Gráfico 2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884466</xdr:colOff>
      <xdr:row>61</xdr:row>
      <xdr:rowOff>0</xdr:rowOff>
    </xdr:from>
    <xdr:to>
      <xdr:col>9</xdr:col>
      <xdr:colOff>535477</xdr:colOff>
      <xdr:row>72</xdr:row>
      <xdr:rowOff>86591</xdr:rowOff>
    </xdr:to>
    <xdr:graphicFrame macro="">
      <xdr:nvGraphicFramePr>
        <xdr:cNvPr id="25" name="Gráfico 2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884466</xdr:colOff>
      <xdr:row>75</xdr:row>
      <xdr:rowOff>0</xdr:rowOff>
    </xdr:from>
    <xdr:to>
      <xdr:col>9</xdr:col>
      <xdr:colOff>550166</xdr:colOff>
      <xdr:row>86</xdr:row>
      <xdr:rowOff>86591</xdr:rowOff>
    </xdr:to>
    <xdr:graphicFrame macro="">
      <xdr:nvGraphicFramePr>
        <xdr:cNvPr id="26" name="Gráfico 23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884466</xdr:colOff>
      <xdr:row>89</xdr:row>
      <xdr:rowOff>0</xdr:rowOff>
    </xdr:from>
    <xdr:to>
      <xdr:col>9</xdr:col>
      <xdr:colOff>550166</xdr:colOff>
      <xdr:row>100</xdr:row>
      <xdr:rowOff>86591</xdr:rowOff>
    </xdr:to>
    <xdr:graphicFrame macro="">
      <xdr:nvGraphicFramePr>
        <xdr:cNvPr id="30" name="Gráfico 23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47</xdr:row>
      <xdr:rowOff>0</xdr:rowOff>
    </xdr:from>
    <xdr:to>
      <xdr:col>17</xdr:col>
      <xdr:colOff>-1</xdr:colOff>
      <xdr:row>58</xdr:row>
      <xdr:rowOff>86591</xdr:rowOff>
    </xdr:to>
    <xdr:graphicFrame macro="">
      <xdr:nvGraphicFramePr>
        <xdr:cNvPr id="19" name="Gráfico 2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61</xdr:row>
      <xdr:rowOff>0</xdr:rowOff>
    </xdr:from>
    <xdr:to>
      <xdr:col>17</xdr:col>
      <xdr:colOff>-1</xdr:colOff>
      <xdr:row>72</xdr:row>
      <xdr:rowOff>86591</xdr:rowOff>
    </xdr:to>
    <xdr:graphicFrame macro="">
      <xdr:nvGraphicFramePr>
        <xdr:cNvPr id="20" name="Gráfico 2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75</xdr:row>
      <xdr:rowOff>0</xdr:rowOff>
    </xdr:from>
    <xdr:to>
      <xdr:col>17</xdr:col>
      <xdr:colOff>-1</xdr:colOff>
      <xdr:row>86</xdr:row>
      <xdr:rowOff>86591</xdr:rowOff>
    </xdr:to>
    <xdr:graphicFrame macro="">
      <xdr:nvGraphicFramePr>
        <xdr:cNvPr id="21" name="Gráfico 2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89</xdr:row>
      <xdr:rowOff>0</xdr:rowOff>
    </xdr:from>
    <xdr:to>
      <xdr:col>17</xdr:col>
      <xdr:colOff>-1</xdr:colOff>
      <xdr:row>100</xdr:row>
      <xdr:rowOff>86591</xdr:rowOff>
    </xdr:to>
    <xdr:graphicFrame macro="">
      <xdr:nvGraphicFramePr>
        <xdr:cNvPr id="22" name="Gráfico 23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0</xdr:colOff>
      <xdr:row>47</xdr:row>
      <xdr:rowOff>0</xdr:rowOff>
    </xdr:from>
    <xdr:to>
      <xdr:col>25</xdr:col>
      <xdr:colOff>-1</xdr:colOff>
      <xdr:row>58</xdr:row>
      <xdr:rowOff>86591</xdr:rowOff>
    </xdr:to>
    <xdr:graphicFrame macro="">
      <xdr:nvGraphicFramePr>
        <xdr:cNvPr id="23" name="Gráfico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0</xdr:colOff>
      <xdr:row>61</xdr:row>
      <xdr:rowOff>0</xdr:rowOff>
    </xdr:from>
    <xdr:to>
      <xdr:col>25</xdr:col>
      <xdr:colOff>-1</xdr:colOff>
      <xdr:row>72</xdr:row>
      <xdr:rowOff>86591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75</xdr:row>
      <xdr:rowOff>0</xdr:rowOff>
    </xdr:from>
    <xdr:to>
      <xdr:col>25</xdr:col>
      <xdr:colOff>-1</xdr:colOff>
      <xdr:row>84</xdr:row>
      <xdr:rowOff>182691</xdr:rowOff>
    </xdr:to>
    <xdr:graphicFrame macro="">
      <xdr:nvGraphicFramePr>
        <xdr:cNvPr id="37" name="Gráfico 23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47</xdr:row>
      <xdr:rowOff>0</xdr:rowOff>
    </xdr:from>
    <xdr:to>
      <xdr:col>33</xdr:col>
      <xdr:colOff>0</xdr:colOff>
      <xdr:row>58</xdr:row>
      <xdr:rowOff>86591</xdr:rowOff>
    </xdr:to>
    <xdr:graphicFrame macro="">
      <xdr:nvGraphicFramePr>
        <xdr:cNvPr id="38" name="Gráfico 23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0</xdr:colOff>
      <xdr:row>61</xdr:row>
      <xdr:rowOff>0</xdr:rowOff>
    </xdr:from>
    <xdr:to>
      <xdr:col>33</xdr:col>
      <xdr:colOff>0</xdr:colOff>
      <xdr:row>72</xdr:row>
      <xdr:rowOff>86591</xdr:rowOff>
    </xdr:to>
    <xdr:graphicFrame macro="">
      <xdr:nvGraphicFramePr>
        <xdr:cNvPr id="39" name="Gráfico 23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884464</xdr:colOff>
      <xdr:row>103</xdr:row>
      <xdr:rowOff>0</xdr:rowOff>
    </xdr:from>
    <xdr:to>
      <xdr:col>9</xdr:col>
      <xdr:colOff>548262</xdr:colOff>
      <xdr:row>114</xdr:row>
      <xdr:rowOff>86591</xdr:rowOff>
    </xdr:to>
    <xdr:graphicFrame macro="">
      <xdr:nvGraphicFramePr>
        <xdr:cNvPr id="17" name="Gráfico 2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0</xdr:colOff>
      <xdr:row>103</xdr:row>
      <xdr:rowOff>0</xdr:rowOff>
    </xdr:from>
    <xdr:to>
      <xdr:col>17</xdr:col>
      <xdr:colOff>-1</xdr:colOff>
      <xdr:row>114</xdr:row>
      <xdr:rowOff>86591</xdr:rowOff>
    </xdr:to>
    <xdr:graphicFrame macro="">
      <xdr:nvGraphicFramePr>
        <xdr:cNvPr id="27" name="Gráfico 2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</xdr:col>
      <xdr:colOff>1</xdr:colOff>
      <xdr:row>89</xdr:row>
      <xdr:rowOff>0</xdr:rowOff>
    </xdr:from>
    <xdr:to>
      <xdr:col>25</xdr:col>
      <xdr:colOff>34438</xdr:colOff>
      <xdr:row>100</xdr:row>
      <xdr:rowOff>86591</xdr:rowOff>
    </xdr:to>
    <xdr:graphicFrame macro="">
      <xdr:nvGraphicFramePr>
        <xdr:cNvPr id="3" name="Gráfico 23">
          <a:extLst>
            <a:ext uri="{FF2B5EF4-FFF2-40B4-BE49-F238E27FC236}">
              <a16:creationId xmlns:a16="http://schemas.microsoft.com/office/drawing/2014/main" id="{BA3163CE-552B-4A5A-B2B2-2CF13ADA8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0</xdr:colOff>
      <xdr:row>103</xdr:row>
      <xdr:rowOff>0</xdr:rowOff>
    </xdr:from>
    <xdr:to>
      <xdr:col>25</xdr:col>
      <xdr:colOff>-1</xdr:colOff>
      <xdr:row>114</xdr:row>
      <xdr:rowOff>86591</xdr:rowOff>
    </xdr:to>
    <xdr:graphicFrame macro="">
      <xdr:nvGraphicFramePr>
        <xdr:cNvPr id="4" name="Gráfico 23">
          <a:extLst>
            <a:ext uri="{FF2B5EF4-FFF2-40B4-BE49-F238E27FC236}">
              <a16:creationId xmlns:a16="http://schemas.microsoft.com/office/drawing/2014/main" id="{8469E489-CF1B-4C85-BCBB-DCF4054DE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0</xdr:colOff>
      <xdr:row>117</xdr:row>
      <xdr:rowOff>0</xdr:rowOff>
    </xdr:from>
    <xdr:to>
      <xdr:col>17</xdr:col>
      <xdr:colOff>-1</xdr:colOff>
      <xdr:row>128</xdr:row>
      <xdr:rowOff>86591</xdr:rowOff>
    </xdr:to>
    <xdr:graphicFrame macro="">
      <xdr:nvGraphicFramePr>
        <xdr:cNvPr id="6" name="Gráfico 23">
          <a:extLst>
            <a:ext uri="{FF2B5EF4-FFF2-40B4-BE49-F238E27FC236}">
              <a16:creationId xmlns:a16="http://schemas.microsoft.com/office/drawing/2014/main" id="{761E9BF4-8CAA-4EAC-AA71-7DEDEFF20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26</xdr:col>
      <xdr:colOff>0</xdr:colOff>
      <xdr:row>75</xdr:row>
      <xdr:rowOff>0</xdr:rowOff>
    </xdr:from>
    <xdr:to>
      <xdr:col>35</xdr:col>
      <xdr:colOff>148708</xdr:colOff>
      <xdr:row>86</xdr:row>
      <xdr:rowOff>86591</xdr:rowOff>
    </xdr:to>
    <xdr:graphicFrame macro="">
      <xdr:nvGraphicFramePr>
        <xdr:cNvPr id="10" name="Gráfico 23">
          <a:extLst>
            <a:ext uri="{FF2B5EF4-FFF2-40B4-BE49-F238E27FC236}">
              <a16:creationId xmlns:a16="http://schemas.microsoft.com/office/drawing/2014/main" id="{0B0FDA88-37F3-4B56-8791-6582833EEA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26</xdr:col>
      <xdr:colOff>0</xdr:colOff>
      <xdr:row>87</xdr:row>
      <xdr:rowOff>0</xdr:rowOff>
    </xdr:from>
    <xdr:to>
      <xdr:col>35</xdr:col>
      <xdr:colOff>148708</xdr:colOff>
      <xdr:row>98</xdr:row>
      <xdr:rowOff>86591</xdr:rowOff>
    </xdr:to>
    <xdr:graphicFrame macro="">
      <xdr:nvGraphicFramePr>
        <xdr:cNvPr id="11" name="Gráfico 23">
          <a:extLst>
            <a:ext uri="{FF2B5EF4-FFF2-40B4-BE49-F238E27FC236}">
              <a16:creationId xmlns:a16="http://schemas.microsoft.com/office/drawing/2014/main" id="{12952314-390F-4576-B54A-021ADA2A9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26</xdr:col>
      <xdr:colOff>0</xdr:colOff>
      <xdr:row>100</xdr:row>
      <xdr:rowOff>0</xdr:rowOff>
    </xdr:from>
    <xdr:to>
      <xdr:col>35</xdr:col>
      <xdr:colOff>34438</xdr:colOff>
      <xdr:row>111</xdr:row>
      <xdr:rowOff>86591</xdr:rowOff>
    </xdr:to>
    <xdr:graphicFrame macro="">
      <xdr:nvGraphicFramePr>
        <xdr:cNvPr id="12" name="Gráfico 23">
          <a:extLst>
            <a:ext uri="{FF2B5EF4-FFF2-40B4-BE49-F238E27FC236}">
              <a16:creationId xmlns:a16="http://schemas.microsoft.com/office/drawing/2014/main" id="{0BA3BBA1-1F41-4968-B18C-F2B409B77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26</xdr:col>
      <xdr:colOff>0</xdr:colOff>
      <xdr:row>113</xdr:row>
      <xdr:rowOff>0</xdr:rowOff>
    </xdr:from>
    <xdr:to>
      <xdr:col>35</xdr:col>
      <xdr:colOff>34438</xdr:colOff>
      <xdr:row>124</xdr:row>
      <xdr:rowOff>86591</xdr:rowOff>
    </xdr:to>
    <xdr:graphicFrame macro="">
      <xdr:nvGraphicFramePr>
        <xdr:cNvPr id="13" name="Gráfico 23">
          <a:extLst>
            <a:ext uri="{FF2B5EF4-FFF2-40B4-BE49-F238E27FC236}">
              <a16:creationId xmlns:a16="http://schemas.microsoft.com/office/drawing/2014/main" id="{8BF36167-3561-410B-ADE7-6093E1D5F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33</xdr:col>
      <xdr:colOff>0</xdr:colOff>
      <xdr:row>61</xdr:row>
      <xdr:rowOff>0</xdr:rowOff>
    </xdr:from>
    <xdr:to>
      <xdr:col>42</xdr:col>
      <xdr:colOff>-1</xdr:colOff>
      <xdr:row>72</xdr:row>
      <xdr:rowOff>86591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880C2B5-EBB3-47D7-AB95-1D0C8C6D9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24</xdr:col>
      <xdr:colOff>536864</xdr:colOff>
      <xdr:row>0</xdr:row>
      <xdr:rowOff>51954</xdr:rowOff>
    </xdr:from>
    <xdr:to>
      <xdr:col>33</xdr:col>
      <xdr:colOff>571302</xdr:colOff>
      <xdr:row>11</xdr:row>
      <xdr:rowOff>69272</xdr:rowOff>
    </xdr:to>
    <xdr:graphicFrame macro="">
      <xdr:nvGraphicFramePr>
        <xdr:cNvPr id="15" name="Gráfico 23">
          <a:extLst>
            <a:ext uri="{FF2B5EF4-FFF2-40B4-BE49-F238E27FC236}">
              <a16:creationId xmlns:a16="http://schemas.microsoft.com/office/drawing/2014/main" id="{90ED900E-58CA-408B-926E-FD0E672F8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25</xdr:col>
      <xdr:colOff>0</xdr:colOff>
      <xdr:row>33</xdr:row>
      <xdr:rowOff>0</xdr:rowOff>
    </xdr:from>
    <xdr:to>
      <xdr:col>34</xdr:col>
      <xdr:colOff>150610</xdr:colOff>
      <xdr:row>44</xdr:row>
      <xdr:rowOff>86591</xdr:rowOff>
    </xdr:to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36E69F1C-78DB-42D0-8C0A-8C9ED3755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25</xdr:col>
      <xdr:colOff>0</xdr:colOff>
      <xdr:row>22</xdr:row>
      <xdr:rowOff>0</xdr:rowOff>
    </xdr:from>
    <xdr:to>
      <xdr:col>34</xdr:col>
      <xdr:colOff>150610</xdr:colOff>
      <xdr:row>33</xdr:row>
      <xdr:rowOff>86591</xdr:rowOff>
    </xdr:to>
    <xdr:graphicFrame macro="">
      <xdr:nvGraphicFramePr>
        <xdr:cNvPr id="18" name="Gráfico 23">
          <a:extLst>
            <a:ext uri="{FF2B5EF4-FFF2-40B4-BE49-F238E27FC236}">
              <a16:creationId xmlns:a16="http://schemas.microsoft.com/office/drawing/2014/main" id="{8083AE70-C2F9-4020-8A8B-E5F0C070C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25</xdr:col>
      <xdr:colOff>0</xdr:colOff>
      <xdr:row>11</xdr:row>
      <xdr:rowOff>0</xdr:rowOff>
    </xdr:from>
    <xdr:to>
      <xdr:col>34</xdr:col>
      <xdr:colOff>0</xdr:colOff>
      <xdr:row>22</xdr:row>
      <xdr:rowOff>86591</xdr:rowOff>
    </xdr:to>
    <xdr:graphicFrame macro="">
      <xdr:nvGraphicFramePr>
        <xdr:cNvPr id="28" name="Gráfico 23">
          <a:extLst>
            <a:ext uri="{FF2B5EF4-FFF2-40B4-BE49-F238E27FC236}">
              <a16:creationId xmlns:a16="http://schemas.microsoft.com/office/drawing/2014/main" id="{A9710495-0C13-4AAD-8FC7-7DC206F5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35</xdr:col>
      <xdr:colOff>0</xdr:colOff>
      <xdr:row>11</xdr:row>
      <xdr:rowOff>0</xdr:rowOff>
    </xdr:from>
    <xdr:to>
      <xdr:col>44</xdr:col>
      <xdr:colOff>0</xdr:colOff>
      <xdr:row>22</xdr:row>
      <xdr:rowOff>86591</xdr:rowOff>
    </xdr:to>
    <xdr:graphicFrame macro="">
      <xdr:nvGraphicFramePr>
        <xdr:cNvPr id="29" name="Gráfico 23">
          <a:extLst>
            <a:ext uri="{FF2B5EF4-FFF2-40B4-BE49-F238E27FC236}">
              <a16:creationId xmlns:a16="http://schemas.microsoft.com/office/drawing/2014/main" id="{7A8AADD7-D177-4D3A-81F8-A3AC784F4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35</xdr:col>
      <xdr:colOff>0</xdr:colOff>
      <xdr:row>23</xdr:row>
      <xdr:rowOff>0</xdr:rowOff>
    </xdr:from>
    <xdr:to>
      <xdr:col>44</xdr:col>
      <xdr:colOff>0</xdr:colOff>
      <xdr:row>34</xdr:row>
      <xdr:rowOff>86591</xdr:rowOff>
    </xdr:to>
    <xdr:graphicFrame macro="">
      <xdr:nvGraphicFramePr>
        <xdr:cNvPr id="31" name="Gráfico 23">
          <a:extLst>
            <a:ext uri="{FF2B5EF4-FFF2-40B4-BE49-F238E27FC236}">
              <a16:creationId xmlns:a16="http://schemas.microsoft.com/office/drawing/2014/main" id="{EEF2CAA2-0ED1-4AC8-9942-E6AEB53D97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35</xdr:col>
      <xdr:colOff>0</xdr:colOff>
      <xdr:row>35</xdr:row>
      <xdr:rowOff>0</xdr:rowOff>
    </xdr:from>
    <xdr:to>
      <xdr:col>44</xdr:col>
      <xdr:colOff>0</xdr:colOff>
      <xdr:row>46</xdr:row>
      <xdr:rowOff>86591</xdr:rowOff>
    </xdr:to>
    <xdr:graphicFrame macro="">
      <xdr:nvGraphicFramePr>
        <xdr:cNvPr id="32" name="Gráfico 23">
          <a:extLst>
            <a:ext uri="{FF2B5EF4-FFF2-40B4-BE49-F238E27FC236}">
              <a16:creationId xmlns:a16="http://schemas.microsoft.com/office/drawing/2014/main" id="{0AEDD6F1-C924-4DD9-A334-E8F8F1DA9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36</xdr:col>
      <xdr:colOff>0</xdr:colOff>
      <xdr:row>100</xdr:row>
      <xdr:rowOff>0</xdr:rowOff>
    </xdr:from>
    <xdr:to>
      <xdr:col>45</xdr:col>
      <xdr:colOff>34438</xdr:colOff>
      <xdr:row>111</xdr:row>
      <xdr:rowOff>86591</xdr:rowOff>
    </xdr:to>
    <xdr:graphicFrame macro="">
      <xdr:nvGraphicFramePr>
        <xdr:cNvPr id="33" name="Gráfico 23">
          <a:extLst>
            <a:ext uri="{FF2B5EF4-FFF2-40B4-BE49-F238E27FC236}">
              <a16:creationId xmlns:a16="http://schemas.microsoft.com/office/drawing/2014/main" id="{B53BBFE1-4657-4A4B-A6A2-E20264F4E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35</xdr:col>
      <xdr:colOff>0</xdr:colOff>
      <xdr:row>47</xdr:row>
      <xdr:rowOff>0</xdr:rowOff>
    </xdr:from>
    <xdr:to>
      <xdr:col>44</xdr:col>
      <xdr:colOff>0</xdr:colOff>
      <xdr:row>58</xdr:row>
      <xdr:rowOff>86591</xdr:rowOff>
    </xdr:to>
    <xdr:graphicFrame macro="">
      <xdr:nvGraphicFramePr>
        <xdr:cNvPr id="2" name="Gráfico 23">
          <a:extLst>
            <a:ext uri="{FF2B5EF4-FFF2-40B4-BE49-F238E27FC236}">
              <a16:creationId xmlns:a16="http://schemas.microsoft.com/office/drawing/2014/main" id="{3FFB13D0-2D9E-4E8C-B68A-801294360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36</xdr:col>
      <xdr:colOff>0</xdr:colOff>
      <xdr:row>87</xdr:row>
      <xdr:rowOff>0</xdr:rowOff>
    </xdr:from>
    <xdr:to>
      <xdr:col>45</xdr:col>
      <xdr:colOff>34438</xdr:colOff>
      <xdr:row>98</xdr:row>
      <xdr:rowOff>86591</xdr:rowOff>
    </xdr:to>
    <xdr:graphicFrame macro="">
      <xdr:nvGraphicFramePr>
        <xdr:cNvPr id="7" name="Gráfico 23">
          <a:extLst>
            <a:ext uri="{FF2B5EF4-FFF2-40B4-BE49-F238E27FC236}">
              <a16:creationId xmlns:a16="http://schemas.microsoft.com/office/drawing/2014/main" id="{45626B5F-1ADE-452E-BC3F-71613E948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35</xdr:col>
      <xdr:colOff>0</xdr:colOff>
      <xdr:row>0</xdr:row>
      <xdr:rowOff>0</xdr:rowOff>
    </xdr:from>
    <xdr:to>
      <xdr:col>44</xdr:col>
      <xdr:colOff>34438</xdr:colOff>
      <xdr:row>11</xdr:row>
      <xdr:rowOff>15153</xdr:rowOff>
    </xdr:to>
    <xdr:graphicFrame macro="">
      <xdr:nvGraphicFramePr>
        <xdr:cNvPr id="8" name="Gráfico 23">
          <a:extLst>
            <a:ext uri="{FF2B5EF4-FFF2-40B4-BE49-F238E27FC236}">
              <a16:creationId xmlns:a16="http://schemas.microsoft.com/office/drawing/2014/main" id="{797E800E-95DB-43E2-95E5-F72C151BA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36</xdr:col>
      <xdr:colOff>0</xdr:colOff>
      <xdr:row>73</xdr:row>
      <xdr:rowOff>0</xdr:rowOff>
    </xdr:from>
    <xdr:to>
      <xdr:col>45</xdr:col>
      <xdr:colOff>34438</xdr:colOff>
      <xdr:row>84</xdr:row>
      <xdr:rowOff>86591</xdr:rowOff>
    </xdr:to>
    <xdr:graphicFrame macro="">
      <xdr:nvGraphicFramePr>
        <xdr:cNvPr id="9" name="Gráfico 23">
          <a:extLst>
            <a:ext uri="{FF2B5EF4-FFF2-40B4-BE49-F238E27FC236}">
              <a16:creationId xmlns:a16="http://schemas.microsoft.com/office/drawing/2014/main" id="{4F0F380A-C3E1-4904-A7DF-E7D705A71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43</xdr:col>
      <xdr:colOff>0</xdr:colOff>
      <xdr:row>61</xdr:row>
      <xdr:rowOff>0</xdr:rowOff>
    </xdr:from>
    <xdr:to>
      <xdr:col>52</xdr:col>
      <xdr:colOff>34438</xdr:colOff>
      <xdr:row>72</xdr:row>
      <xdr:rowOff>86591</xdr:rowOff>
    </xdr:to>
    <xdr:graphicFrame macro="">
      <xdr:nvGraphicFramePr>
        <xdr:cNvPr id="34" name="Gráfico 23">
          <a:extLst>
            <a:ext uri="{FF2B5EF4-FFF2-40B4-BE49-F238E27FC236}">
              <a16:creationId xmlns:a16="http://schemas.microsoft.com/office/drawing/2014/main" id="{FDF63112-1406-4C7B-98ED-C67F7DFB5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134472</xdr:colOff>
      <xdr:row>1</xdr:row>
      <xdr:rowOff>190499</xdr:rowOff>
    </xdr:from>
    <xdr:to>
      <xdr:col>36</xdr:col>
      <xdr:colOff>504265</xdr:colOff>
      <xdr:row>17</xdr:row>
      <xdr:rowOff>33617</xdr:rowOff>
    </xdr:to>
    <xdr:graphicFrame macro="">
      <xdr:nvGraphicFramePr>
        <xdr:cNvPr id="12" name="Gráfico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7209</xdr:colOff>
      <xdr:row>19</xdr:row>
      <xdr:rowOff>0</xdr:rowOff>
    </xdr:from>
    <xdr:to>
      <xdr:col>38</xdr:col>
      <xdr:colOff>1</xdr:colOff>
      <xdr:row>34</xdr:row>
      <xdr:rowOff>22412</xdr:rowOff>
    </xdr:to>
    <xdr:graphicFrame macro="">
      <xdr:nvGraphicFramePr>
        <xdr:cNvPr id="9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7206</xdr:colOff>
      <xdr:row>19</xdr:row>
      <xdr:rowOff>0</xdr:rowOff>
    </xdr:from>
    <xdr:to>
      <xdr:col>28</xdr:col>
      <xdr:colOff>580908</xdr:colOff>
      <xdr:row>34</xdr:row>
      <xdr:rowOff>33618</xdr:rowOff>
    </xdr:to>
    <xdr:graphicFrame macro="">
      <xdr:nvGraphicFramePr>
        <xdr:cNvPr id="14" name="Gráfico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0</xdr:colOff>
      <xdr:row>34</xdr:row>
      <xdr:rowOff>190499</xdr:rowOff>
    </xdr:from>
    <xdr:to>
      <xdr:col>38</xdr:col>
      <xdr:colOff>376999</xdr:colOff>
      <xdr:row>58</xdr:row>
      <xdr:rowOff>123265</xdr:rowOff>
    </xdr:to>
    <xdr:graphicFrame macro="">
      <xdr:nvGraphicFramePr>
        <xdr:cNvPr id="15" name="Gráfico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17</xdr:row>
      <xdr:rowOff>0</xdr:rowOff>
    </xdr:from>
    <xdr:to>
      <xdr:col>10</xdr:col>
      <xdr:colOff>32657</xdr:colOff>
      <xdr:row>32</xdr:row>
      <xdr:rowOff>40822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17</xdr:row>
      <xdr:rowOff>0</xdr:rowOff>
    </xdr:from>
    <xdr:to>
      <xdr:col>17</xdr:col>
      <xdr:colOff>295275</xdr:colOff>
      <xdr:row>32</xdr:row>
      <xdr:rowOff>47625</xdr:rowOff>
    </xdr:to>
    <xdr:graphicFrame macro="">
      <xdr:nvGraphicFramePr>
        <xdr:cNvPr id="5" name="Gráfico 2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17</xdr:row>
      <xdr:rowOff>0</xdr:rowOff>
    </xdr:from>
    <xdr:to>
      <xdr:col>25</xdr:col>
      <xdr:colOff>449035</xdr:colOff>
      <xdr:row>32</xdr:row>
      <xdr:rowOff>47625</xdr:rowOff>
    </xdr:to>
    <xdr:graphicFrame macro="">
      <xdr:nvGraphicFramePr>
        <xdr:cNvPr id="7" name="Gráfico 2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33</xdr:row>
      <xdr:rowOff>0</xdr:rowOff>
    </xdr:from>
    <xdr:to>
      <xdr:col>17</xdr:col>
      <xdr:colOff>295275</xdr:colOff>
      <xdr:row>48</xdr:row>
      <xdr:rowOff>47625</xdr:rowOff>
    </xdr:to>
    <xdr:graphicFrame macro="">
      <xdr:nvGraphicFramePr>
        <xdr:cNvPr id="8" name="Gráfico 2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33</xdr:row>
      <xdr:rowOff>0</xdr:rowOff>
    </xdr:from>
    <xdr:to>
      <xdr:col>25</xdr:col>
      <xdr:colOff>295275</xdr:colOff>
      <xdr:row>48</xdr:row>
      <xdr:rowOff>47625</xdr:rowOff>
    </xdr:to>
    <xdr:graphicFrame macro="">
      <xdr:nvGraphicFramePr>
        <xdr:cNvPr id="9" name="Gráfico 2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49</xdr:row>
      <xdr:rowOff>0</xdr:rowOff>
    </xdr:from>
    <xdr:to>
      <xdr:col>17</xdr:col>
      <xdr:colOff>295275</xdr:colOff>
      <xdr:row>64</xdr:row>
      <xdr:rowOff>47625</xdr:rowOff>
    </xdr:to>
    <xdr:graphicFrame macro="">
      <xdr:nvGraphicFramePr>
        <xdr:cNvPr id="10" name="Gráfico 2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0</xdr:colOff>
      <xdr:row>49</xdr:row>
      <xdr:rowOff>0</xdr:rowOff>
    </xdr:from>
    <xdr:to>
      <xdr:col>25</xdr:col>
      <xdr:colOff>295275</xdr:colOff>
      <xdr:row>64</xdr:row>
      <xdr:rowOff>47625</xdr:rowOff>
    </xdr:to>
    <xdr:graphicFrame macro="">
      <xdr:nvGraphicFramePr>
        <xdr:cNvPr id="11" name="Gráfico 2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65</xdr:row>
      <xdr:rowOff>0</xdr:rowOff>
    </xdr:from>
    <xdr:to>
      <xdr:col>17</xdr:col>
      <xdr:colOff>295275</xdr:colOff>
      <xdr:row>80</xdr:row>
      <xdr:rowOff>47625</xdr:rowOff>
    </xdr:to>
    <xdr:graphicFrame macro="">
      <xdr:nvGraphicFramePr>
        <xdr:cNvPr id="12" name="Gráfico 2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81</xdr:row>
      <xdr:rowOff>0</xdr:rowOff>
    </xdr:from>
    <xdr:to>
      <xdr:col>17</xdr:col>
      <xdr:colOff>295275</xdr:colOff>
      <xdr:row>96</xdr:row>
      <xdr:rowOff>47625</xdr:rowOff>
    </xdr:to>
    <xdr:graphicFrame macro="">
      <xdr:nvGraphicFramePr>
        <xdr:cNvPr id="14" name="Gráfico 2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0</xdr:colOff>
      <xdr:row>17</xdr:row>
      <xdr:rowOff>0</xdr:rowOff>
    </xdr:from>
    <xdr:to>
      <xdr:col>33</xdr:col>
      <xdr:colOff>295275</xdr:colOff>
      <xdr:row>32</xdr:row>
      <xdr:rowOff>47625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26</xdr:col>
      <xdr:colOff>0</xdr:colOff>
      <xdr:row>33</xdr:row>
      <xdr:rowOff>0</xdr:rowOff>
    </xdr:from>
    <xdr:to>
      <xdr:col>33</xdr:col>
      <xdr:colOff>295275</xdr:colOff>
      <xdr:row>48</xdr:row>
      <xdr:rowOff>47625</xdr:rowOff>
    </xdr:to>
    <xdr:graphicFrame macro="">
      <xdr:nvGraphicFramePr>
        <xdr:cNvPr id="26" name="Gráfico 23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26</xdr:col>
      <xdr:colOff>0</xdr:colOff>
      <xdr:row>49</xdr:row>
      <xdr:rowOff>0</xdr:rowOff>
    </xdr:from>
    <xdr:to>
      <xdr:col>33</xdr:col>
      <xdr:colOff>295275</xdr:colOff>
      <xdr:row>64</xdr:row>
      <xdr:rowOff>47625</xdr:rowOff>
    </xdr:to>
    <xdr:graphicFrame macro="">
      <xdr:nvGraphicFramePr>
        <xdr:cNvPr id="27" name="Gráfico 23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18</xdr:col>
      <xdr:colOff>0</xdr:colOff>
      <xdr:row>65</xdr:row>
      <xdr:rowOff>0</xdr:rowOff>
    </xdr:from>
    <xdr:to>
      <xdr:col>25</xdr:col>
      <xdr:colOff>302559</xdr:colOff>
      <xdr:row>80</xdr:row>
      <xdr:rowOff>56029</xdr:rowOff>
    </xdr:to>
    <xdr:graphicFrame macro="">
      <xdr:nvGraphicFramePr>
        <xdr:cNvPr id="3" name="Gráfico 23">
          <a:extLst>
            <a:ext uri="{FF2B5EF4-FFF2-40B4-BE49-F238E27FC236}">
              <a16:creationId xmlns:a16="http://schemas.microsoft.com/office/drawing/2014/main" id="{43CD5921-3AC5-43FA-9BB4-17CB323CF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11</xdr:col>
      <xdr:colOff>0</xdr:colOff>
      <xdr:row>16</xdr:row>
      <xdr:rowOff>76200</xdr:rowOff>
    </xdr:to>
    <xdr:graphicFrame macro="">
      <xdr:nvGraphicFramePr>
        <xdr:cNvPr id="7" name="Gráfico 7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</xdr:row>
      <xdr:rowOff>0</xdr:rowOff>
    </xdr:from>
    <xdr:to>
      <xdr:col>18</xdr:col>
      <xdr:colOff>0</xdr:colOff>
      <xdr:row>16</xdr:row>
      <xdr:rowOff>76200</xdr:rowOff>
    </xdr:to>
    <xdr:graphicFrame macro="">
      <xdr:nvGraphicFramePr>
        <xdr:cNvPr id="5" name="Gráfico 7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masva/Desktop/SPNL/Estad&#237;stiques/WEB/22-23/3.%20Cr&#232;dits%20oferits/3.2.%20Llengua%20de%20doc&#232;ncia%20per%20departaments%20als%20graus%2022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masva/Desktop/SPNL/Estad&#237;stiques/WEB/22-23/3.%20Cr&#232;dits%20oferits/3.1.%20Doc&#232;ncia%20en%20valenci&#224;%20per%20centres%20als%20gra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_cur_idi_dep_grau"/>
      <sheetName val="Valencià i Anglès 2019"/>
      <sheetName val="Càlcul Gràfiques 2016"/>
      <sheetName val="2017"/>
      <sheetName val="2018"/>
      <sheetName val="2020"/>
      <sheetName val="Valencià 2021"/>
      <sheetName val="2022 (3.2,3.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5">
          <cell r="AA55" t="str">
            <v>COMPOSICIÓ ARQUITECTÒNICA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àfica 2020"/>
      <sheetName val="Gràffiques històric"/>
      <sheetName val="EvolucióGraus"/>
      <sheetName val="Gràfica 2021_EvolucCentres"/>
      <sheetName val="CONSULTA_CreCurIdiCenTitGrau"/>
      <sheetName val="cre_cur_idi_cen_tit_grau"/>
      <sheetName val="Evol centres 2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>ETS. Arq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06"/>
  <sheetViews>
    <sheetView topLeftCell="A672" zoomScale="70" zoomScaleNormal="70" workbookViewId="0">
      <selection activeCell="L661" sqref="L661"/>
    </sheetView>
  </sheetViews>
  <sheetFormatPr baseColWidth="10" defaultColWidth="11.42578125" defaultRowHeight="12.75" x14ac:dyDescent="0.2"/>
  <cols>
    <col min="1" max="1" width="8.42578125" style="2" customWidth="1"/>
    <col min="2" max="2" width="5.5703125" style="2" customWidth="1"/>
    <col min="3" max="3" width="90" style="2" customWidth="1"/>
    <col min="4" max="4" width="10.28515625" style="2" customWidth="1"/>
    <col min="5" max="5" width="11.42578125" style="2"/>
    <col min="6" max="6" width="8.5703125" style="2" customWidth="1"/>
    <col min="7" max="7" width="9" style="2" customWidth="1"/>
    <col min="8" max="8" width="7.7109375" style="2" customWidth="1"/>
    <col min="9" max="9" width="9" style="2" customWidth="1"/>
    <col min="10" max="10" width="11.5703125" style="2" customWidth="1"/>
    <col min="11" max="11" width="11.42578125" style="2"/>
    <col min="12" max="12" width="14.7109375" style="57" customWidth="1"/>
    <col min="13" max="13" width="12.28515625" style="2" bestFit="1" customWidth="1"/>
    <col min="14" max="16384" width="11.42578125" style="2"/>
  </cols>
  <sheetData>
    <row r="1" spans="1:15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55" t="s">
        <v>321</v>
      </c>
      <c r="M1" s="67" t="s">
        <v>323</v>
      </c>
      <c r="N1" s="67" t="s">
        <v>322</v>
      </c>
      <c r="O1" s="67" t="s">
        <v>324</v>
      </c>
    </row>
    <row r="2" spans="1:15" ht="15" x14ac:dyDescent="0.25">
      <c r="A2" s="21" t="s">
        <v>153</v>
      </c>
      <c r="B2" s="21" t="s">
        <v>11</v>
      </c>
      <c r="C2" s="21" t="s">
        <v>12</v>
      </c>
      <c r="D2" s="22">
        <v>0</v>
      </c>
      <c r="E2" s="22">
        <v>42.15</v>
      </c>
      <c r="F2" s="22">
        <v>0</v>
      </c>
      <c r="G2" s="22">
        <v>0</v>
      </c>
      <c r="H2" s="22">
        <v>0</v>
      </c>
      <c r="I2" s="22">
        <v>0</v>
      </c>
      <c r="J2" s="22">
        <v>0</v>
      </c>
      <c r="K2" s="22">
        <v>42.15</v>
      </c>
      <c r="L2" s="44">
        <f t="shared" ref="L2:L65" si="0">D2/K2</f>
        <v>0</v>
      </c>
      <c r="M2" s="32">
        <f t="shared" ref="M2:M65" si="1">E2/K2</f>
        <v>1</v>
      </c>
      <c r="N2" s="32">
        <f t="shared" ref="N2:N65" si="2">F2/K2</f>
        <v>0</v>
      </c>
      <c r="O2" s="32">
        <f t="shared" ref="O2:O65" si="3">(G2+H2+I2+J2)/K2</f>
        <v>0</v>
      </c>
    </row>
    <row r="3" spans="1:15" ht="15" x14ac:dyDescent="0.25">
      <c r="A3" s="21" t="s">
        <v>153</v>
      </c>
      <c r="B3" s="21" t="s">
        <v>13</v>
      </c>
      <c r="C3" s="21" t="s">
        <v>14</v>
      </c>
      <c r="D3" s="22">
        <v>4.0999999999999996</v>
      </c>
      <c r="E3" s="22">
        <v>4.3</v>
      </c>
      <c r="F3" s="22">
        <v>0</v>
      </c>
      <c r="G3" s="22">
        <v>0</v>
      </c>
      <c r="H3" s="22">
        <v>0</v>
      </c>
      <c r="I3" s="22">
        <v>0</v>
      </c>
      <c r="J3" s="22">
        <v>0</v>
      </c>
      <c r="K3" s="22">
        <v>8.4</v>
      </c>
      <c r="L3" s="44">
        <f t="shared" si="0"/>
        <v>0.48809523809523803</v>
      </c>
      <c r="M3" s="32">
        <f t="shared" si="1"/>
        <v>0.51190476190476186</v>
      </c>
      <c r="N3" s="32">
        <f t="shared" si="2"/>
        <v>0</v>
      </c>
      <c r="O3" s="32">
        <f t="shared" si="3"/>
        <v>0</v>
      </c>
    </row>
    <row r="4" spans="1:15" ht="15" x14ac:dyDescent="0.25">
      <c r="A4" s="21" t="s">
        <v>153</v>
      </c>
      <c r="B4" s="21" t="s">
        <v>15</v>
      </c>
      <c r="C4" s="21" t="s">
        <v>16</v>
      </c>
      <c r="D4" s="22">
        <v>4.5</v>
      </c>
      <c r="E4" s="22">
        <v>50.8</v>
      </c>
      <c r="F4" s="22">
        <v>0</v>
      </c>
      <c r="G4" s="22">
        <v>0</v>
      </c>
      <c r="H4" s="22">
        <v>0</v>
      </c>
      <c r="I4" s="22">
        <v>0</v>
      </c>
      <c r="J4" s="22">
        <v>0</v>
      </c>
      <c r="K4" s="22">
        <v>55.3</v>
      </c>
      <c r="L4" s="44">
        <f t="shared" si="0"/>
        <v>8.1374321880650996E-2</v>
      </c>
      <c r="M4" s="32">
        <f t="shared" si="1"/>
        <v>0.91862567811934903</v>
      </c>
      <c r="N4" s="32">
        <f t="shared" si="2"/>
        <v>0</v>
      </c>
      <c r="O4" s="32">
        <f t="shared" si="3"/>
        <v>0</v>
      </c>
    </row>
    <row r="5" spans="1:15" ht="15" x14ac:dyDescent="0.25">
      <c r="A5" s="21" t="s">
        <v>153</v>
      </c>
      <c r="B5" s="21" t="s">
        <v>21</v>
      </c>
      <c r="C5" s="21" t="s">
        <v>22</v>
      </c>
      <c r="D5" s="22">
        <v>0</v>
      </c>
      <c r="E5" s="22">
        <v>211.2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211.2</v>
      </c>
      <c r="L5" s="44">
        <f t="shared" si="0"/>
        <v>0</v>
      </c>
      <c r="M5" s="32">
        <f t="shared" si="1"/>
        <v>1</v>
      </c>
      <c r="N5" s="32">
        <f t="shared" si="2"/>
        <v>0</v>
      </c>
      <c r="O5" s="32">
        <f t="shared" si="3"/>
        <v>0</v>
      </c>
    </row>
    <row r="6" spans="1:15" ht="15" x14ac:dyDescent="0.25">
      <c r="A6" s="21" t="s">
        <v>153</v>
      </c>
      <c r="B6" s="21" t="s">
        <v>25</v>
      </c>
      <c r="C6" s="21" t="s">
        <v>26</v>
      </c>
      <c r="D6" s="22">
        <v>14.2</v>
      </c>
      <c r="E6" s="22">
        <v>86.1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100.3</v>
      </c>
      <c r="L6" s="44">
        <f t="shared" si="0"/>
        <v>0.1415752741774676</v>
      </c>
      <c r="M6" s="32">
        <f t="shared" si="1"/>
        <v>0.85842472582253238</v>
      </c>
      <c r="N6" s="32">
        <f t="shared" si="2"/>
        <v>0</v>
      </c>
      <c r="O6" s="32">
        <f t="shared" si="3"/>
        <v>0</v>
      </c>
    </row>
    <row r="7" spans="1:15" ht="15" x14ac:dyDescent="0.25">
      <c r="A7" s="21" t="s">
        <v>153</v>
      </c>
      <c r="B7" s="21" t="s">
        <v>23</v>
      </c>
      <c r="C7" s="21" t="s">
        <v>24</v>
      </c>
      <c r="D7" s="22">
        <v>16.7</v>
      </c>
      <c r="E7" s="22">
        <v>131.9</v>
      </c>
      <c r="F7" s="22">
        <v>0.8</v>
      </c>
      <c r="G7" s="22">
        <v>0</v>
      </c>
      <c r="H7" s="22">
        <v>0</v>
      </c>
      <c r="I7" s="22">
        <v>0</v>
      </c>
      <c r="J7" s="22">
        <v>0</v>
      </c>
      <c r="K7" s="22">
        <v>149.4</v>
      </c>
      <c r="L7" s="44">
        <f t="shared" si="0"/>
        <v>0.11178045515394912</v>
      </c>
      <c r="M7" s="32">
        <f t="shared" si="1"/>
        <v>0.88286479250334671</v>
      </c>
      <c r="N7" s="32">
        <f t="shared" si="2"/>
        <v>5.3547523427041497E-3</v>
      </c>
      <c r="O7" s="32">
        <f t="shared" si="3"/>
        <v>0</v>
      </c>
    </row>
    <row r="8" spans="1:15" ht="15" x14ac:dyDescent="0.25">
      <c r="A8" s="21" t="s">
        <v>153</v>
      </c>
      <c r="B8" s="21" t="s">
        <v>45</v>
      </c>
      <c r="C8" s="21" t="s">
        <v>46</v>
      </c>
      <c r="D8" s="22">
        <v>15</v>
      </c>
      <c r="E8" s="22">
        <v>78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93</v>
      </c>
      <c r="L8" s="44">
        <f t="shared" si="0"/>
        <v>0.16129032258064516</v>
      </c>
      <c r="M8" s="32">
        <f t="shared" si="1"/>
        <v>0.83870967741935487</v>
      </c>
      <c r="N8" s="32">
        <f t="shared" si="2"/>
        <v>0</v>
      </c>
      <c r="O8" s="32">
        <f t="shared" si="3"/>
        <v>0</v>
      </c>
    </row>
    <row r="9" spans="1:15" ht="15" x14ac:dyDescent="0.25">
      <c r="A9" s="21" t="s">
        <v>153</v>
      </c>
      <c r="B9" s="21" t="s">
        <v>65</v>
      </c>
      <c r="C9" s="21" t="s">
        <v>66</v>
      </c>
      <c r="D9" s="22">
        <v>19.7</v>
      </c>
      <c r="E9" s="22">
        <v>96.8</v>
      </c>
      <c r="F9" s="22">
        <v>6</v>
      </c>
      <c r="G9" s="22">
        <v>0</v>
      </c>
      <c r="H9" s="22">
        <v>0</v>
      </c>
      <c r="I9" s="22">
        <v>0</v>
      </c>
      <c r="J9" s="22">
        <v>0</v>
      </c>
      <c r="K9" s="22">
        <v>122.5</v>
      </c>
      <c r="L9" s="44">
        <f t="shared" si="0"/>
        <v>0.16081632653061223</v>
      </c>
      <c r="M9" s="32">
        <f t="shared" si="1"/>
        <v>0.79020408163265299</v>
      </c>
      <c r="N9" s="32">
        <f t="shared" si="2"/>
        <v>4.8979591836734691E-2</v>
      </c>
      <c r="O9" s="32">
        <f t="shared" si="3"/>
        <v>0</v>
      </c>
    </row>
    <row r="10" spans="1:15" ht="15" x14ac:dyDescent="0.25">
      <c r="A10" s="21" t="s">
        <v>153</v>
      </c>
      <c r="B10" s="21" t="s">
        <v>91</v>
      </c>
      <c r="C10" s="21" t="s">
        <v>92</v>
      </c>
      <c r="D10" s="22">
        <v>3.75</v>
      </c>
      <c r="E10" s="22">
        <v>459.65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463.4</v>
      </c>
      <c r="L10" s="44">
        <f t="shared" si="0"/>
        <v>8.0923608113940438E-3</v>
      </c>
      <c r="M10" s="32">
        <f t="shared" si="1"/>
        <v>0.99190763918860592</v>
      </c>
      <c r="N10" s="32">
        <f t="shared" si="2"/>
        <v>0</v>
      </c>
      <c r="O10" s="32">
        <f t="shared" si="3"/>
        <v>0</v>
      </c>
    </row>
    <row r="11" spans="1:15" ht="15" x14ac:dyDescent="0.25">
      <c r="A11" s="21" t="s">
        <v>153</v>
      </c>
      <c r="B11" s="21" t="s">
        <v>53</v>
      </c>
      <c r="C11" s="21" t="s">
        <v>54</v>
      </c>
      <c r="D11" s="22">
        <v>8.4</v>
      </c>
      <c r="E11" s="22">
        <v>156.18</v>
      </c>
      <c r="F11" s="22">
        <v>0</v>
      </c>
      <c r="G11" s="22">
        <v>0</v>
      </c>
      <c r="H11" s="22">
        <v>0</v>
      </c>
      <c r="I11" s="22">
        <v>0</v>
      </c>
      <c r="J11" s="22">
        <v>3</v>
      </c>
      <c r="K11" s="22">
        <v>167.58</v>
      </c>
      <c r="L11" s="44">
        <f t="shared" si="0"/>
        <v>5.0125313283208017E-2</v>
      </c>
      <c r="M11" s="32">
        <f t="shared" si="1"/>
        <v>0.93197278911564618</v>
      </c>
      <c r="N11" s="32">
        <f t="shared" si="2"/>
        <v>0</v>
      </c>
      <c r="O11" s="32">
        <f t="shared" si="3"/>
        <v>1.790189760114572E-2</v>
      </c>
    </row>
    <row r="12" spans="1:15" ht="15" x14ac:dyDescent="0.25">
      <c r="A12" s="21" t="s">
        <v>153</v>
      </c>
      <c r="B12" s="21" t="s">
        <v>69</v>
      </c>
      <c r="C12" s="21" t="s">
        <v>70</v>
      </c>
      <c r="D12" s="22">
        <v>50.4</v>
      </c>
      <c r="E12" s="22">
        <v>493.06</v>
      </c>
      <c r="F12" s="22">
        <v>14</v>
      </c>
      <c r="G12" s="22">
        <v>0</v>
      </c>
      <c r="H12" s="22">
        <v>0</v>
      </c>
      <c r="I12" s="22">
        <v>0</v>
      </c>
      <c r="J12" s="22">
        <v>0</v>
      </c>
      <c r="K12" s="22">
        <v>557.46</v>
      </c>
      <c r="L12" s="44">
        <f t="shared" si="0"/>
        <v>9.0410074265418139E-2</v>
      </c>
      <c r="M12" s="32">
        <f t="shared" si="1"/>
        <v>0.88447601621641014</v>
      </c>
      <c r="N12" s="32">
        <f t="shared" si="2"/>
        <v>2.5113909518171707E-2</v>
      </c>
      <c r="O12" s="32">
        <f t="shared" si="3"/>
        <v>0</v>
      </c>
    </row>
    <row r="13" spans="1:15" x14ac:dyDescent="0.2">
      <c r="A13" s="45" t="s">
        <v>153</v>
      </c>
      <c r="B13" s="45" t="s">
        <v>67</v>
      </c>
      <c r="C13" s="45" t="s">
        <v>68</v>
      </c>
      <c r="D13" s="45">
        <v>12.5</v>
      </c>
      <c r="E13" s="45">
        <v>12.5</v>
      </c>
      <c r="F13" s="45">
        <v>109.65</v>
      </c>
      <c r="G13" s="45">
        <v>45</v>
      </c>
      <c r="H13" s="45">
        <v>4.5</v>
      </c>
      <c r="I13" s="45">
        <v>21</v>
      </c>
      <c r="J13" s="45">
        <v>2.5</v>
      </c>
      <c r="K13" s="45">
        <v>207.65</v>
      </c>
      <c r="L13" s="46">
        <f t="shared" si="0"/>
        <v>6.019744762822056E-2</v>
      </c>
      <c r="M13" s="47">
        <f t="shared" si="1"/>
        <v>6.019744762822056E-2</v>
      </c>
      <c r="N13" s="47">
        <f t="shared" si="2"/>
        <v>0.52805201059475082</v>
      </c>
      <c r="O13" s="47">
        <f t="shared" si="3"/>
        <v>0.35155309414880809</v>
      </c>
    </row>
    <row r="14" spans="1:15" ht="15" x14ac:dyDescent="0.25">
      <c r="A14" s="21" t="s">
        <v>153</v>
      </c>
      <c r="B14" s="21" t="s">
        <v>57</v>
      </c>
      <c r="C14" s="21" t="s">
        <v>58</v>
      </c>
      <c r="D14" s="22">
        <v>1</v>
      </c>
      <c r="E14" s="22">
        <v>95.1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96.1</v>
      </c>
      <c r="L14" s="44">
        <f t="shared" si="0"/>
        <v>1.040582726326743E-2</v>
      </c>
      <c r="M14" s="32">
        <f t="shared" si="1"/>
        <v>0.98959417273673256</v>
      </c>
      <c r="N14" s="32">
        <f t="shared" si="2"/>
        <v>0</v>
      </c>
      <c r="O14" s="32">
        <f t="shared" si="3"/>
        <v>0</v>
      </c>
    </row>
    <row r="15" spans="1:15" ht="15" x14ac:dyDescent="0.25">
      <c r="A15" s="21" t="s">
        <v>153</v>
      </c>
      <c r="B15" s="21" t="s">
        <v>27</v>
      </c>
      <c r="C15" s="21" t="s">
        <v>28</v>
      </c>
      <c r="D15" s="22">
        <v>40.5</v>
      </c>
      <c r="E15" s="22">
        <v>137.96</v>
      </c>
      <c r="F15" s="22">
        <v>15.15</v>
      </c>
      <c r="G15" s="22">
        <v>0</v>
      </c>
      <c r="H15" s="22">
        <v>0</v>
      </c>
      <c r="I15" s="22">
        <v>0</v>
      </c>
      <c r="J15" s="22">
        <v>4.8</v>
      </c>
      <c r="K15" s="22">
        <v>198.41</v>
      </c>
      <c r="L15" s="44">
        <f t="shared" si="0"/>
        <v>0.20412277606975454</v>
      </c>
      <c r="M15" s="32">
        <f t="shared" si="1"/>
        <v>0.69532785645884787</v>
      </c>
      <c r="N15" s="32">
        <f t="shared" si="2"/>
        <v>7.6357038455723003E-2</v>
      </c>
      <c r="O15" s="32">
        <f t="shared" si="3"/>
        <v>2.4192329015674613E-2</v>
      </c>
    </row>
    <row r="16" spans="1:15" ht="15" x14ac:dyDescent="0.25">
      <c r="A16" s="21" t="s">
        <v>153</v>
      </c>
      <c r="B16" s="21" t="s">
        <v>59</v>
      </c>
      <c r="C16" s="21" t="s">
        <v>60</v>
      </c>
      <c r="D16" s="22">
        <v>1</v>
      </c>
      <c r="E16" s="22">
        <v>6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7</v>
      </c>
      <c r="L16" s="44">
        <f t="shared" si="0"/>
        <v>0.14285714285714285</v>
      </c>
      <c r="M16" s="32">
        <f t="shared" si="1"/>
        <v>0.8571428571428571</v>
      </c>
      <c r="N16" s="32">
        <f t="shared" si="2"/>
        <v>0</v>
      </c>
      <c r="O16" s="32">
        <f t="shared" si="3"/>
        <v>0</v>
      </c>
    </row>
    <row r="17" spans="1:15" ht="15" x14ac:dyDescent="0.25">
      <c r="A17" s="21" t="s">
        <v>153</v>
      </c>
      <c r="B17" s="21" t="s">
        <v>35</v>
      </c>
      <c r="C17" s="21" t="s">
        <v>36</v>
      </c>
      <c r="D17" s="22">
        <v>2.4</v>
      </c>
      <c r="E17" s="22">
        <v>33.15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35.549999999999997</v>
      </c>
      <c r="L17" s="44">
        <f t="shared" si="0"/>
        <v>6.7510548523206759E-2</v>
      </c>
      <c r="M17" s="32">
        <f t="shared" si="1"/>
        <v>0.9324894514767933</v>
      </c>
      <c r="N17" s="32">
        <f t="shared" si="2"/>
        <v>0</v>
      </c>
      <c r="O17" s="32">
        <f t="shared" si="3"/>
        <v>0</v>
      </c>
    </row>
    <row r="18" spans="1:15" ht="15" x14ac:dyDescent="0.25">
      <c r="A18" s="21" t="s">
        <v>153</v>
      </c>
      <c r="B18" s="21" t="s">
        <v>83</v>
      </c>
      <c r="C18" s="21" t="s">
        <v>84</v>
      </c>
      <c r="D18" s="22">
        <v>6.6</v>
      </c>
      <c r="E18" s="22">
        <v>37.65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44.25</v>
      </c>
      <c r="L18" s="44">
        <f t="shared" si="0"/>
        <v>0.14915254237288134</v>
      </c>
      <c r="M18" s="32">
        <f t="shared" si="1"/>
        <v>0.85084745762711866</v>
      </c>
      <c r="N18" s="32">
        <f t="shared" si="2"/>
        <v>0</v>
      </c>
      <c r="O18" s="32">
        <f t="shared" si="3"/>
        <v>0</v>
      </c>
    </row>
    <row r="19" spans="1:15" ht="15" x14ac:dyDescent="0.25">
      <c r="A19" s="21" t="s">
        <v>153</v>
      </c>
      <c r="B19" s="21" t="s">
        <v>75</v>
      </c>
      <c r="C19" s="21" t="s">
        <v>76</v>
      </c>
      <c r="D19" s="22">
        <v>1.6</v>
      </c>
      <c r="E19" s="22">
        <v>13.2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14.8</v>
      </c>
      <c r="L19" s="44">
        <f t="shared" si="0"/>
        <v>0.10810810810810811</v>
      </c>
      <c r="M19" s="32">
        <f t="shared" si="1"/>
        <v>0.89189189189189177</v>
      </c>
      <c r="N19" s="32">
        <f t="shared" si="2"/>
        <v>0</v>
      </c>
      <c r="O19" s="32">
        <f t="shared" si="3"/>
        <v>0</v>
      </c>
    </row>
    <row r="20" spans="1:15" ht="15" x14ac:dyDescent="0.25">
      <c r="A20" s="21" t="s">
        <v>153</v>
      </c>
      <c r="B20" s="21" t="s">
        <v>73</v>
      </c>
      <c r="C20" s="21" t="s">
        <v>74</v>
      </c>
      <c r="D20" s="22">
        <v>0</v>
      </c>
      <c r="E20" s="22">
        <v>98.25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98.25</v>
      </c>
      <c r="L20" s="44">
        <f t="shared" si="0"/>
        <v>0</v>
      </c>
      <c r="M20" s="32">
        <f t="shared" si="1"/>
        <v>1</v>
      </c>
      <c r="N20" s="32">
        <f t="shared" si="2"/>
        <v>0</v>
      </c>
      <c r="O20" s="32">
        <f t="shared" si="3"/>
        <v>0</v>
      </c>
    </row>
    <row r="21" spans="1:15" ht="15" x14ac:dyDescent="0.25">
      <c r="A21" s="21" t="s">
        <v>153</v>
      </c>
      <c r="B21" s="21" t="s">
        <v>49</v>
      </c>
      <c r="C21" s="21" t="s">
        <v>50</v>
      </c>
      <c r="D21" s="22">
        <v>0</v>
      </c>
      <c r="E21" s="22">
        <v>10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10</v>
      </c>
      <c r="L21" s="44">
        <f t="shared" si="0"/>
        <v>0</v>
      </c>
      <c r="M21" s="32">
        <f t="shared" si="1"/>
        <v>1</v>
      </c>
      <c r="N21" s="32">
        <f t="shared" si="2"/>
        <v>0</v>
      </c>
      <c r="O21" s="32">
        <f t="shared" si="3"/>
        <v>0</v>
      </c>
    </row>
    <row r="22" spans="1:15" ht="15" x14ac:dyDescent="0.25">
      <c r="A22" s="21" t="s">
        <v>153</v>
      </c>
      <c r="B22" s="21" t="s">
        <v>29</v>
      </c>
      <c r="C22" s="21" t="s">
        <v>30</v>
      </c>
      <c r="D22" s="22">
        <v>0</v>
      </c>
      <c r="E22" s="22">
        <v>39.75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39.75</v>
      </c>
      <c r="L22" s="44">
        <f t="shared" si="0"/>
        <v>0</v>
      </c>
      <c r="M22" s="32">
        <f t="shared" si="1"/>
        <v>1</v>
      </c>
      <c r="N22" s="32">
        <f t="shared" si="2"/>
        <v>0</v>
      </c>
      <c r="O22" s="32">
        <f t="shared" si="3"/>
        <v>0</v>
      </c>
    </row>
    <row r="23" spans="1:15" ht="15" x14ac:dyDescent="0.25">
      <c r="A23" s="21" t="s">
        <v>153</v>
      </c>
      <c r="B23" s="21" t="s">
        <v>81</v>
      </c>
      <c r="C23" s="21" t="s">
        <v>82</v>
      </c>
      <c r="D23" s="22">
        <v>0</v>
      </c>
      <c r="E23" s="22">
        <v>6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6</v>
      </c>
      <c r="L23" s="44">
        <f t="shared" si="0"/>
        <v>0</v>
      </c>
      <c r="M23" s="32">
        <f t="shared" si="1"/>
        <v>1</v>
      </c>
      <c r="N23" s="32">
        <f t="shared" si="2"/>
        <v>0</v>
      </c>
      <c r="O23" s="32">
        <f t="shared" si="3"/>
        <v>0</v>
      </c>
    </row>
    <row r="24" spans="1:15" ht="15" x14ac:dyDescent="0.25">
      <c r="A24" s="21" t="s">
        <v>153</v>
      </c>
      <c r="B24" s="21" t="s">
        <v>43</v>
      </c>
      <c r="C24" s="21" t="s">
        <v>44</v>
      </c>
      <c r="D24" s="22">
        <v>151.85</v>
      </c>
      <c r="E24" s="22">
        <v>772.46</v>
      </c>
      <c r="F24" s="22">
        <v>39.75</v>
      </c>
      <c r="G24" s="22">
        <v>0</v>
      </c>
      <c r="H24" s="22">
        <v>0</v>
      </c>
      <c r="I24" s="22">
        <v>0</v>
      </c>
      <c r="J24" s="22">
        <v>1.3</v>
      </c>
      <c r="K24" s="22">
        <v>965.36</v>
      </c>
      <c r="L24" s="44">
        <f t="shared" si="0"/>
        <v>0.15729883152399105</v>
      </c>
      <c r="M24" s="32">
        <f t="shared" si="1"/>
        <v>0.80017817187370521</v>
      </c>
      <c r="N24" s="32">
        <f t="shared" si="2"/>
        <v>4.1176348719648627E-2</v>
      </c>
      <c r="O24" s="32">
        <f t="shared" si="3"/>
        <v>1.3466478826551754E-3</v>
      </c>
    </row>
    <row r="25" spans="1:15" ht="15" x14ac:dyDescent="0.25">
      <c r="A25" s="21" t="s">
        <v>153</v>
      </c>
      <c r="B25" s="21" t="s">
        <v>61</v>
      </c>
      <c r="C25" s="21" t="s">
        <v>62</v>
      </c>
      <c r="D25" s="22">
        <v>4.8499999999999996</v>
      </c>
      <c r="E25" s="22">
        <v>42.87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47.72</v>
      </c>
      <c r="L25" s="44">
        <f t="shared" si="0"/>
        <v>0.10163453478625314</v>
      </c>
      <c r="M25" s="32">
        <f t="shared" si="1"/>
        <v>0.89836546521374683</v>
      </c>
      <c r="N25" s="32">
        <f t="shared" si="2"/>
        <v>0</v>
      </c>
      <c r="O25" s="32">
        <f t="shared" si="3"/>
        <v>0</v>
      </c>
    </row>
    <row r="26" spans="1:15" ht="15" x14ac:dyDescent="0.25">
      <c r="A26" s="21" t="s">
        <v>153</v>
      </c>
      <c r="B26" s="21" t="s">
        <v>77</v>
      </c>
      <c r="C26" s="21" t="s">
        <v>78</v>
      </c>
      <c r="D26" s="22">
        <v>21</v>
      </c>
      <c r="E26" s="22">
        <v>157.4</v>
      </c>
      <c r="F26" s="22">
        <v>9.4499999999999993</v>
      </c>
      <c r="G26" s="22">
        <v>0</v>
      </c>
      <c r="H26" s="22">
        <v>0</v>
      </c>
      <c r="I26" s="22">
        <v>0</v>
      </c>
      <c r="J26" s="22">
        <v>0</v>
      </c>
      <c r="K26" s="22">
        <v>187.85</v>
      </c>
      <c r="L26" s="44">
        <f t="shared" si="0"/>
        <v>0.11179132286398723</v>
      </c>
      <c r="M26" s="32">
        <f t="shared" si="1"/>
        <v>0.83790258184721855</v>
      </c>
      <c r="N26" s="32">
        <f t="shared" si="2"/>
        <v>5.0306095288794248E-2</v>
      </c>
      <c r="O26" s="32">
        <f t="shared" si="3"/>
        <v>0</v>
      </c>
    </row>
    <row r="27" spans="1:15" ht="15" x14ac:dyDescent="0.25">
      <c r="A27" s="21" t="s">
        <v>153</v>
      </c>
      <c r="B27" s="21" t="s">
        <v>55</v>
      </c>
      <c r="C27" s="21" t="s">
        <v>56</v>
      </c>
      <c r="D27" s="22">
        <v>1.6</v>
      </c>
      <c r="E27" s="22">
        <v>72.08</v>
      </c>
      <c r="F27" s="22">
        <v>3.5</v>
      </c>
      <c r="G27" s="22">
        <v>0</v>
      </c>
      <c r="H27" s="22">
        <v>0</v>
      </c>
      <c r="I27" s="22">
        <v>0</v>
      </c>
      <c r="J27" s="22">
        <v>0</v>
      </c>
      <c r="K27" s="22">
        <v>77.180000000000007</v>
      </c>
      <c r="L27" s="44">
        <f t="shared" si="0"/>
        <v>2.0730759264058044E-2</v>
      </c>
      <c r="M27" s="32">
        <f t="shared" si="1"/>
        <v>0.93392070484581491</v>
      </c>
      <c r="N27" s="32">
        <f t="shared" si="2"/>
        <v>4.5348535890126974E-2</v>
      </c>
      <c r="O27" s="32">
        <f t="shared" si="3"/>
        <v>0</v>
      </c>
    </row>
    <row r="28" spans="1:15" ht="15" x14ac:dyDescent="0.25">
      <c r="A28" s="21" t="s">
        <v>153</v>
      </c>
      <c r="B28" s="21" t="s">
        <v>63</v>
      </c>
      <c r="C28" s="21" t="s">
        <v>64</v>
      </c>
      <c r="D28" s="22">
        <v>7.1</v>
      </c>
      <c r="E28" s="22">
        <v>124.15</v>
      </c>
      <c r="F28" s="22">
        <v>7.5</v>
      </c>
      <c r="G28" s="22">
        <v>0</v>
      </c>
      <c r="H28" s="22">
        <v>0</v>
      </c>
      <c r="I28" s="22">
        <v>0</v>
      </c>
      <c r="J28" s="22">
        <v>3.8</v>
      </c>
      <c r="K28" s="22">
        <v>142.55000000000001</v>
      </c>
      <c r="L28" s="44">
        <f t="shared" si="0"/>
        <v>4.9807085233251482E-2</v>
      </c>
      <c r="M28" s="32">
        <f t="shared" si="1"/>
        <v>0.87092248333917921</v>
      </c>
      <c r="N28" s="32">
        <f t="shared" si="2"/>
        <v>5.2613118204138894E-2</v>
      </c>
      <c r="O28" s="32">
        <f t="shared" si="3"/>
        <v>2.6657313223430373E-2</v>
      </c>
    </row>
    <row r="29" spans="1:15" ht="15" x14ac:dyDescent="0.25">
      <c r="A29" s="21" t="s">
        <v>153</v>
      </c>
      <c r="B29" s="21" t="s">
        <v>71</v>
      </c>
      <c r="C29" s="21" t="s">
        <v>72</v>
      </c>
      <c r="D29" s="22">
        <v>46.7</v>
      </c>
      <c r="E29" s="22">
        <v>250.32</v>
      </c>
      <c r="F29" s="22">
        <v>21</v>
      </c>
      <c r="G29" s="22">
        <v>0</v>
      </c>
      <c r="H29" s="22">
        <v>0</v>
      </c>
      <c r="I29" s="22">
        <v>0</v>
      </c>
      <c r="J29" s="22">
        <v>2.25</v>
      </c>
      <c r="K29" s="22">
        <v>320.27</v>
      </c>
      <c r="L29" s="44">
        <f t="shared" si="0"/>
        <v>0.14581446904174605</v>
      </c>
      <c r="M29" s="32">
        <f t="shared" si="1"/>
        <v>0.78159053298779158</v>
      </c>
      <c r="N29" s="32">
        <f t="shared" si="2"/>
        <v>6.5569675586224133E-2</v>
      </c>
      <c r="O29" s="32">
        <f t="shared" si="3"/>
        <v>7.0253223842382997E-3</v>
      </c>
    </row>
    <row r="30" spans="1:15" ht="15" x14ac:dyDescent="0.25">
      <c r="A30" s="21" t="s">
        <v>153</v>
      </c>
      <c r="B30" s="21" t="s">
        <v>87</v>
      </c>
      <c r="C30" s="21" t="s">
        <v>88</v>
      </c>
      <c r="D30" s="22">
        <v>0</v>
      </c>
      <c r="E30" s="22">
        <v>22.65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22.65</v>
      </c>
      <c r="L30" s="44">
        <f t="shared" si="0"/>
        <v>0</v>
      </c>
      <c r="M30" s="32">
        <f t="shared" si="1"/>
        <v>1</v>
      </c>
      <c r="N30" s="32">
        <f t="shared" si="2"/>
        <v>0</v>
      </c>
      <c r="O30" s="32">
        <f t="shared" si="3"/>
        <v>0</v>
      </c>
    </row>
    <row r="31" spans="1:15" ht="15" x14ac:dyDescent="0.25">
      <c r="A31" s="21" t="s">
        <v>153</v>
      </c>
      <c r="B31" s="21" t="s">
        <v>93</v>
      </c>
      <c r="C31" s="21" t="s">
        <v>94</v>
      </c>
      <c r="D31" s="22">
        <v>2.1</v>
      </c>
      <c r="E31" s="22">
        <v>22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24.1</v>
      </c>
      <c r="L31" s="44">
        <f t="shared" si="0"/>
        <v>8.7136929460580909E-2</v>
      </c>
      <c r="M31" s="32">
        <f t="shared" si="1"/>
        <v>0.91286307053941906</v>
      </c>
      <c r="N31" s="32">
        <f t="shared" si="2"/>
        <v>0</v>
      </c>
      <c r="O31" s="32">
        <f t="shared" si="3"/>
        <v>0</v>
      </c>
    </row>
    <row r="32" spans="1:15" ht="15" x14ac:dyDescent="0.25">
      <c r="A32" s="21" t="s">
        <v>153</v>
      </c>
      <c r="B32" s="21" t="s">
        <v>17</v>
      </c>
      <c r="C32" s="21" t="s">
        <v>18</v>
      </c>
      <c r="D32" s="22">
        <v>24.5</v>
      </c>
      <c r="E32" s="22">
        <v>146.69999999999999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171.2</v>
      </c>
      <c r="L32" s="44">
        <f t="shared" si="0"/>
        <v>0.14310747663551404</v>
      </c>
      <c r="M32" s="32">
        <f t="shared" si="1"/>
        <v>0.85689252336448596</v>
      </c>
      <c r="N32" s="32">
        <f t="shared" si="2"/>
        <v>0</v>
      </c>
      <c r="O32" s="32">
        <f t="shared" si="3"/>
        <v>0</v>
      </c>
    </row>
    <row r="33" spans="1:15" ht="15" x14ac:dyDescent="0.25">
      <c r="A33" s="21" t="s">
        <v>153</v>
      </c>
      <c r="B33" s="21" t="s">
        <v>39</v>
      </c>
      <c r="C33" s="21" t="s">
        <v>40</v>
      </c>
      <c r="D33" s="22">
        <v>0</v>
      </c>
      <c r="E33" s="22">
        <v>32.03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32.03</v>
      </c>
      <c r="L33" s="44">
        <f t="shared" si="0"/>
        <v>0</v>
      </c>
      <c r="M33" s="32">
        <f t="shared" si="1"/>
        <v>1</v>
      </c>
      <c r="N33" s="32">
        <f t="shared" si="2"/>
        <v>0</v>
      </c>
      <c r="O33" s="32">
        <f t="shared" si="3"/>
        <v>0</v>
      </c>
    </row>
    <row r="34" spans="1:15" ht="15" x14ac:dyDescent="0.25">
      <c r="A34" s="21" t="s">
        <v>153</v>
      </c>
      <c r="B34" s="21" t="s">
        <v>19</v>
      </c>
      <c r="C34" s="21" t="s">
        <v>20</v>
      </c>
      <c r="D34" s="22">
        <v>9.9</v>
      </c>
      <c r="E34" s="22">
        <v>75.59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85.49</v>
      </c>
      <c r="L34" s="44">
        <f t="shared" si="0"/>
        <v>0.11580301789683005</v>
      </c>
      <c r="M34" s="32">
        <f t="shared" si="1"/>
        <v>0.8841969821031701</v>
      </c>
      <c r="N34" s="32">
        <f t="shared" si="2"/>
        <v>0</v>
      </c>
      <c r="O34" s="32">
        <f t="shared" si="3"/>
        <v>0</v>
      </c>
    </row>
    <row r="35" spans="1:15" ht="15" x14ac:dyDescent="0.25">
      <c r="A35" s="21" t="s">
        <v>153</v>
      </c>
      <c r="B35" s="21" t="s">
        <v>47</v>
      </c>
      <c r="C35" s="21" t="s">
        <v>48</v>
      </c>
      <c r="D35" s="22">
        <v>0</v>
      </c>
      <c r="E35" s="22">
        <v>4.5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4.5</v>
      </c>
      <c r="L35" s="44">
        <f t="shared" si="0"/>
        <v>0</v>
      </c>
      <c r="M35" s="32">
        <f t="shared" si="1"/>
        <v>1</v>
      </c>
      <c r="N35" s="32">
        <f t="shared" si="2"/>
        <v>0</v>
      </c>
      <c r="O35" s="32">
        <f t="shared" si="3"/>
        <v>0</v>
      </c>
    </row>
    <row r="36" spans="1:15" ht="15" x14ac:dyDescent="0.25">
      <c r="A36" s="21" t="s">
        <v>153</v>
      </c>
      <c r="B36" s="21" t="s">
        <v>85</v>
      </c>
      <c r="C36" s="21" t="s">
        <v>86</v>
      </c>
      <c r="D36" s="22">
        <v>0</v>
      </c>
      <c r="E36" s="22">
        <v>27.45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27.45</v>
      </c>
      <c r="L36" s="44">
        <f t="shared" si="0"/>
        <v>0</v>
      </c>
      <c r="M36" s="32">
        <f t="shared" si="1"/>
        <v>1</v>
      </c>
      <c r="N36" s="32">
        <f t="shared" si="2"/>
        <v>0</v>
      </c>
      <c r="O36" s="32">
        <f t="shared" si="3"/>
        <v>0</v>
      </c>
    </row>
    <row r="37" spans="1:15" ht="15" x14ac:dyDescent="0.25">
      <c r="A37" s="21" t="s">
        <v>153</v>
      </c>
      <c r="B37" s="21" t="s">
        <v>41</v>
      </c>
      <c r="C37" s="21" t="s">
        <v>42</v>
      </c>
      <c r="D37" s="22">
        <v>2</v>
      </c>
      <c r="E37" s="22">
        <v>26.3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28.3</v>
      </c>
      <c r="L37" s="44">
        <f t="shared" si="0"/>
        <v>7.0671378091872794E-2</v>
      </c>
      <c r="M37" s="32">
        <f t="shared" si="1"/>
        <v>0.92932862190812726</v>
      </c>
      <c r="N37" s="32">
        <f t="shared" si="2"/>
        <v>0</v>
      </c>
      <c r="O37" s="32">
        <f t="shared" si="3"/>
        <v>0</v>
      </c>
    </row>
    <row r="38" spans="1:15" ht="15" x14ac:dyDescent="0.25">
      <c r="A38">
        <v>2010</v>
      </c>
      <c r="B38" t="s">
        <v>100</v>
      </c>
      <c r="C38"/>
      <c r="D38">
        <f t="shared" ref="D38:K38" si="4">SUM(D2:D37)</f>
        <v>473.95000000000005</v>
      </c>
      <c r="E38">
        <f t="shared" si="4"/>
        <v>4076.2000000000003</v>
      </c>
      <c r="F38">
        <f t="shared" si="4"/>
        <v>226.8</v>
      </c>
      <c r="G38">
        <f t="shared" si="4"/>
        <v>45</v>
      </c>
      <c r="H38">
        <f t="shared" si="4"/>
        <v>4.5</v>
      </c>
      <c r="I38">
        <f t="shared" si="4"/>
        <v>21</v>
      </c>
      <c r="J38">
        <f t="shared" si="4"/>
        <v>17.650000000000002</v>
      </c>
      <c r="K38">
        <f t="shared" si="4"/>
        <v>4865.0999999999985</v>
      </c>
      <c r="L38" s="44">
        <f t="shared" si="0"/>
        <v>9.7418347002117156E-2</v>
      </c>
      <c r="M38" s="32">
        <f t="shared" si="1"/>
        <v>0.8378450597110032</v>
      </c>
      <c r="N38" s="32">
        <f t="shared" si="2"/>
        <v>4.6617746808904251E-2</v>
      </c>
      <c r="O38" s="32">
        <f t="shared" si="3"/>
        <v>1.8118846477975792E-2</v>
      </c>
    </row>
    <row r="39" spans="1:15" ht="15.75" thickBot="1" x14ac:dyDescent="0.3">
      <c r="A39" s="48">
        <v>2010</v>
      </c>
      <c r="B39" s="49" t="s">
        <v>317</v>
      </c>
      <c r="C39" s="48"/>
      <c r="D39" s="48">
        <f>D38-D13</f>
        <v>461.45000000000005</v>
      </c>
      <c r="E39" s="48">
        <f t="shared" ref="E39:K39" si="5">E38-E13</f>
        <v>4063.7000000000003</v>
      </c>
      <c r="F39" s="48">
        <f t="shared" si="5"/>
        <v>117.15</v>
      </c>
      <c r="G39" s="48">
        <f t="shared" si="5"/>
        <v>0</v>
      </c>
      <c r="H39" s="48">
        <f t="shared" si="5"/>
        <v>0</v>
      </c>
      <c r="I39" s="48">
        <f t="shared" si="5"/>
        <v>0</v>
      </c>
      <c r="J39" s="48">
        <f t="shared" si="5"/>
        <v>15.150000000000002</v>
      </c>
      <c r="K39" s="48">
        <f t="shared" si="5"/>
        <v>4657.4499999999989</v>
      </c>
      <c r="L39" s="50">
        <f t="shared" si="0"/>
        <v>9.9077821554713452E-2</v>
      </c>
      <c r="M39" s="51">
        <f t="shared" si="1"/>
        <v>0.87251607639373507</v>
      </c>
      <c r="N39" s="51">
        <f t="shared" si="2"/>
        <v>2.5153249095535117E-2</v>
      </c>
      <c r="O39" s="51">
        <f t="shared" si="3"/>
        <v>3.2528529560167056E-3</v>
      </c>
    </row>
    <row r="40" spans="1:15" ht="15" x14ac:dyDescent="0.25">
      <c r="A40" s="21" t="s">
        <v>234</v>
      </c>
      <c r="B40" s="21" t="s">
        <v>11</v>
      </c>
      <c r="C40" s="21" t="s">
        <v>12</v>
      </c>
      <c r="D40" s="22">
        <v>0</v>
      </c>
      <c r="E40" s="22">
        <v>64.599999999999994</v>
      </c>
      <c r="F40" s="22">
        <v>30.1</v>
      </c>
      <c r="G40" s="22">
        <v>0</v>
      </c>
      <c r="H40" s="22">
        <v>0</v>
      </c>
      <c r="I40" s="22">
        <v>0</v>
      </c>
      <c r="J40" s="22">
        <v>5.3</v>
      </c>
      <c r="K40" s="22">
        <v>100</v>
      </c>
      <c r="L40" s="44">
        <f t="shared" si="0"/>
        <v>0</v>
      </c>
      <c r="M40" s="32">
        <f t="shared" si="1"/>
        <v>0.64599999999999991</v>
      </c>
      <c r="N40" s="32">
        <f t="shared" si="2"/>
        <v>0.30099999999999999</v>
      </c>
      <c r="O40" s="32">
        <f t="shared" si="3"/>
        <v>5.2999999999999999E-2</v>
      </c>
    </row>
    <row r="41" spans="1:15" ht="15" x14ac:dyDescent="0.25">
      <c r="A41" s="21" t="s">
        <v>234</v>
      </c>
      <c r="B41" s="21" t="s">
        <v>13</v>
      </c>
      <c r="C41" s="21" t="s">
        <v>14</v>
      </c>
      <c r="D41" s="22">
        <v>1.8</v>
      </c>
      <c r="E41" s="22">
        <v>8.25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10.050000000000001</v>
      </c>
      <c r="L41" s="44">
        <f t="shared" si="0"/>
        <v>0.17910447761194029</v>
      </c>
      <c r="M41" s="32">
        <f t="shared" si="1"/>
        <v>0.82089552238805963</v>
      </c>
      <c r="N41" s="32">
        <f t="shared" si="2"/>
        <v>0</v>
      </c>
      <c r="O41" s="32">
        <f t="shared" si="3"/>
        <v>0</v>
      </c>
    </row>
    <row r="42" spans="1:15" ht="15" x14ac:dyDescent="0.25">
      <c r="A42" s="21" t="s">
        <v>234</v>
      </c>
      <c r="B42" s="21" t="s">
        <v>15</v>
      </c>
      <c r="C42" s="21" t="s">
        <v>16</v>
      </c>
      <c r="D42" s="22">
        <v>0</v>
      </c>
      <c r="E42" s="22">
        <v>49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49</v>
      </c>
      <c r="L42" s="44">
        <f t="shared" si="0"/>
        <v>0</v>
      </c>
      <c r="M42" s="32">
        <f t="shared" si="1"/>
        <v>1</v>
      </c>
      <c r="N42" s="32">
        <f t="shared" si="2"/>
        <v>0</v>
      </c>
      <c r="O42" s="32">
        <f t="shared" si="3"/>
        <v>0</v>
      </c>
    </row>
    <row r="43" spans="1:15" ht="15" x14ac:dyDescent="0.25">
      <c r="A43" s="21" t="s">
        <v>234</v>
      </c>
      <c r="B43" s="21" t="s">
        <v>21</v>
      </c>
      <c r="C43" s="21" t="s">
        <v>22</v>
      </c>
      <c r="D43" s="22">
        <v>0</v>
      </c>
      <c r="E43" s="22">
        <v>74.44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74.44</v>
      </c>
      <c r="L43" s="44">
        <f t="shared" si="0"/>
        <v>0</v>
      </c>
      <c r="M43" s="32">
        <f t="shared" si="1"/>
        <v>1</v>
      </c>
      <c r="N43" s="32">
        <f t="shared" si="2"/>
        <v>0</v>
      </c>
      <c r="O43" s="32">
        <f t="shared" si="3"/>
        <v>0</v>
      </c>
    </row>
    <row r="44" spans="1:15" ht="15" x14ac:dyDescent="0.25">
      <c r="A44" s="21" t="s">
        <v>234</v>
      </c>
      <c r="B44" s="21" t="s">
        <v>25</v>
      </c>
      <c r="C44" s="21" t="s">
        <v>26</v>
      </c>
      <c r="D44" s="22">
        <v>60</v>
      </c>
      <c r="E44" s="22">
        <v>145.34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205.34</v>
      </c>
      <c r="L44" s="44">
        <f t="shared" si="0"/>
        <v>0.29219830524982954</v>
      </c>
      <c r="M44" s="32">
        <f t="shared" si="1"/>
        <v>0.70780169475017041</v>
      </c>
      <c r="N44" s="32">
        <f t="shared" si="2"/>
        <v>0</v>
      </c>
      <c r="O44" s="32">
        <f t="shared" si="3"/>
        <v>0</v>
      </c>
    </row>
    <row r="45" spans="1:15" ht="15" x14ac:dyDescent="0.25">
      <c r="A45" s="21" t="s">
        <v>234</v>
      </c>
      <c r="B45" s="21" t="s">
        <v>23</v>
      </c>
      <c r="C45" s="21" t="s">
        <v>24</v>
      </c>
      <c r="D45" s="22">
        <v>25.2</v>
      </c>
      <c r="E45" s="22">
        <v>255.75</v>
      </c>
      <c r="F45" s="22">
        <v>19</v>
      </c>
      <c r="G45" s="22">
        <v>0</v>
      </c>
      <c r="H45" s="22">
        <v>0</v>
      </c>
      <c r="I45" s="22">
        <v>0</v>
      </c>
      <c r="J45" s="22">
        <v>9.5</v>
      </c>
      <c r="K45" s="22">
        <v>309.45</v>
      </c>
      <c r="L45" s="44">
        <f t="shared" si="0"/>
        <v>8.1434803683955406E-2</v>
      </c>
      <c r="M45" s="32">
        <f t="shared" si="1"/>
        <v>0.82646631119728553</v>
      </c>
      <c r="N45" s="32">
        <f t="shared" si="2"/>
        <v>6.1399256745839396E-2</v>
      </c>
      <c r="O45" s="32">
        <f t="shared" si="3"/>
        <v>3.0699628372919698E-2</v>
      </c>
    </row>
    <row r="46" spans="1:15" ht="15" x14ac:dyDescent="0.25">
      <c r="A46" s="21" t="s">
        <v>234</v>
      </c>
      <c r="B46" s="21" t="s">
        <v>45</v>
      </c>
      <c r="C46" s="21" t="s">
        <v>46</v>
      </c>
      <c r="D46" s="22">
        <v>37.5</v>
      </c>
      <c r="E46" s="22">
        <v>148.5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186</v>
      </c>
      <c r="L46" s="44">
        <f t="shared" si="0"/>
        <v>0.20161290322580644</v>
      </c>
      <c r="M46" s="32">
        <f t="shared" si="1"/>
        <v>0.79838709677419351</v>
      </c>
      <c r="N46" s="32">
        <f t="shared" si="2"/>
        <v>0</v>
      </c>
      <c r="O46" s="32">
        <f t="shared" si="3"/>
        <v>0</v>
      </c>
    </row>
    <row r="47" spans="1:15" ht="15" x14ac:dyDescent="0.25">
      <c r="A47" s="21" t="s">
        <v>234</v>
      </c>
      <c r="B47" s="21" t="s">
        <v>65</v>
      </c>
      <c r="C47" s="21" t="s">
        <v>66</v>
      </c>
      <c r="D47" s="22">
        <v>41.4</v>
      </c>
      <c r="E47" s="22">
        <v>300.89</v>
      </c>
      <c r="F47" s="22">
        <v>48.7</v>
      </c>
      <c r="G47" s="22">
        <v>0</v>
      </c>
      <c r="H47" s="22">
        <v>0</v>
      </c>
      <c r="I47" s="22">
        <v>0</v>
      </c>
      <c r="J47" s="22">
        <v>12.6</v>
      </c>
      <c r="K47" s="22">
        <v>403.59</v>
      </c>
      <c r="L47" s="44">
        <f t="shared" si="0"/>
        <v>0.10257935033078124</v>
      </c>
      <c r="M47" s="32">
        <f t="shared" si="1"/>
        <v>0.74553383384127458</v>
      </c>
      <c r="N47" s="32">
        <f t="shared" si="2"/>
        <v>0.12066701355335863</v>
      </c>
      <c r="O47" s="32">
        <f t="shared" si="3"/>
        <v>3.1219802274585595E-2</v>
      </c>
    </row>
    <row r="48" spans="1:15" ht="15" x14ac:dyDescent="0.25">
      <c r="A48" s="21" t="s">
        <v>234</v>
      </c>
      <c r="B48" s="21" t="s">
        <v>91</v>
      </c>
      <c r="C48" s="21" t="s">
        <v>92</v>
      </c>
      <c r="D48" s="22">
        <v>1</v>
      </c>
      <c r="E48" s="22">
        <v>251.52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252.52</v>
      </c>
      <c r="L48" s="44">
        <f t="shared" si="0"/>
        <v>3.9600823697132897E-3</v>
      </c>
      <c r="M48" s="32">
        <f t="shared" si="1"/>
        <v>0.99603991763028676</v>
      </c>
      <c r="N48" s="32">
        <f t="shared" si="2"/>
        <v>0</v>
      </c>
      <c r="O48" s="32">
        <f t="shared" si="3"/>
        <v>0</v>
      </c>
    </row>
    <row r="49" spans="1:15" ht="15" x14ac:dyDescent="0.25">
      <c r="A49" s="21" t="s">
        <v>234</v>
      </c>
      <c r="B49" s="21" t="s">
        <v>53</v>
      </c>
      <c r="C49" s="21" t="s">
        <v>54</v>
      </c>
      <c r="D49" s="22">
        <v>23.9</v>
      </c>
      <c r="E49" s="22">
        <v>331</v>
      </c>
      <c r="F49" s="22">
        <v>13.5</v>
      </c>
      <c r="G49" s="22">
        <v>0</v>
      </c>
      <c r="H49" s="22">
        <v>0</v>
      </c>
      <c r="I49" s="22">
        <v>0</v>
      </c>
      <c r="J49" s="22">
        <v>2</v>
      </c>
      <c r="K49" s="22">
        <v>370.4</v>
      </c>
      <c r="L49" s="44">
        <f t="shared" si="0"/>
        <v>6.4524838012958968E-2</v>
      </c>
      <c r="M49" s="32">
        <f t="shared" si="1"/>
        <v>0.89362850971922247</v>
      </c>
      <c r="N49" s="32">
        <f t="shared" si="2"/>
        <v>3.6447084233261338E-2</v>
      </c>
      <c r="O49" s="32">
        <f t="shared" si="3"/>
        <v>5.399568034557236E-3</v>
      </c>
    </row>
    <row r="50" spans="1:15" ht="15" x14ac:dyDescent="0.25">
      <c r="A50" s="21" t="s">
        <v>234</v>
      </c>
      <c r="B50" s="21" t="s">
        <v>69</v>
      </c>
      <c r="C50" s="21" t="s">
        <v>70</v>
      </c>
      <c r="D50" s="22">
        <v>34.6</v>
      </c>
      <c r="E50" s="22">
        <v>533.25</v>
      </c>
      <c r="F50" s="22">
        <v>23.3</v>
      </c>
      <c r="G50" s="22">
        <v>0</v>
      </c>
      <c r="H50" s="22">
        <v>2.8</v>
      </c>
      <c r="I50" s="22">
        <v>0</v>
      </c>
      <c r="J50" s="22">
        <v>5</v>
      </c>
      <c r="K50" s="22">
        <v>598.95000000000005</v>
      </c>
      <c r="L50" s="44">
        <f t="shared" si="0"/>
        <v>5.7767760247099086E-2</v>
      </c>
      <c r="M50" s="32">
        <f t="shared" si="1"/>
        <v>0.89030803906836953</v>
      </c>
      <c r="N50" s="32">
        <f t="shared" si="2"/>
        <v>3.8901410802237246E-2</v>
      </c>
      <c r="O50" s="32">
        <f t="shared" si="3"/>
        <v>1.3022789882294014E-2</v>
      </c>
    </row>
    <row r="51" spans="1:15" x14ac:dyDescent="0.2">
      <c r="A51" s="45" t="s">
        <v>234</v>
      </c>
      <c r="B51" s="45" t="s">
        <v>67</v>
      </c>
      <c r="C51" s="45" t="s">
        <v>68</v>
      </c>
      <c r="D51" s="45">
        <v>55.5</v>
      </c>
      <c r="E51" s="45">
        <v>3</v>
      </c>
      <c r="F51" s="45">
        <v>216.25</v>
      </c>
      <c r="G51" s="45">
        <v>55.5</v>
      </c>
      <c r="H51" s="45">
        <v>4.5</v>
      </c>
      <c r="I51" s="45">
        <v>36</v>
      </c>
      <c r="J51" s="45">
        <v>1.75</v>
      </c>
      <c r="K51" s="45">
        <v>372.5</v>
      </c>
      <c r="L51" s="46">
        <f t="shared" si="0"/>
        <v>0.14899328859060404</v>
      </c>
      <c r="M51" s="47">
        <f t="shared" si="1"/>
        <v>8.0536912751677861E-3</v>
      </c>
      <c r="N51" s="47">
        <f t="shared" si="2"/>
        <v>0.58053691275167785</v>
      </c>
      <c r="O51" s="47">
        <f t="shared" si="3"/>
        <v>0.26241610738255033</v>
      </c>
    </row>
    <row r="52" spans="1:15" ht="15" x14ac:dyDescent="0.25">
      <c r="A52" s="21" t="s">
        <v>234</v>
      </c>
      <c r="B52" s="21" t="s">
        <v>31</v>
      </c>
      <c r="C52" s="21" t="s">
        <v>32</v>
      </c>
      <c r="D52" s="22">
        <v>0</v>
      </c>
      <c r="E52" s="22">
        <v>60.5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60.5</v>
      </c>
      <c r="L52" s="44">
        <f t="shared" si="0"/>
        <v>0</v>
      </c>
      <c r="M52" s="32">
        <f t="shared" si="1"/>
        <v>1</v>
      </c>
      <c r="N52" s="32">
        <f t="shared" si="2"/>
        <v>0</v>
      </c>
      <c r="O52" s="32">
        <f t="shared" si="3"/>
        <v>0</v>
      </c>
    </row>
    <row r="53" spans="1:15" ht="15" x14ac:dyDescent="0.25">
      <c r="A53" s="21" t="s">
        <v>234</v>
      </c>
      <c r="B53" s="21" t="s">
        <v>57</v>
      </c>
      <c r="C53" s="21" t="s">
        <v>58</v>
      </c>
      <c r="D53" s="22">
        <v>0</v>
      </c>
      <c r="E53" s="22">
        <v>195.75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195.75</v>
      </c>
      <c r="L53" s="44">
        <f t="shared" si="0"/>
        <v>0</v>
      </c>
      <c r="M53" s="32">
        <f t="shared" si="1"/>
        <v>1</v>
      </c>
      <c r="N53" s="32">
        <f t="shared" si="2"/>
        <v>0</v>
      </c>
      <c r="O53" s="32">
        <f t="shared" si="3"/>
        <v>0</v>
      </c>
    </row>
    <row r="54" spans="1:15" ht="15" x14ac:dyDescent="0.25">
      <c r="A54" s="21" t="s">
        <v>234</v>
      </c>
      <c r="B54" s="21" t="s">
        <v>27</v>
      </c>
      <c r="C54" s="21" t="s">
        <v>28</v>
      </c>
      <c r="D54" s="22">
        <v>57</v>
      </c>
      <c r="E54" s="22">
        <v>261.76</v>
      </c>
      <c r="F54" s="22">
        <v>39</v>
      </c>
      <c r="G54" s="22">
        <v>0</v>
      </c>
      <c r="H54" s="22">
        <v>0</v>
      </c>
      <c r="I54" s="22">
        <v>0</v>
      </c>
      <c r="J54" s="22">
        <v>0</v>
      </c>
      <c r="K54" s="22">
        <v>357.76</v>
      </c>
      <c r="L54" s="44">
        <f t="shared" si="0"/>
        <v>0.15932468694096602</v>
      </c>
      <c r="M54" s="32">
        <f t="shared" si="1"/>
        <v>0.73166368515205726</v>
      </c>
      <c r="N54" s="32">
        <f t="shared" si="2"/>
        <v>0.10901162790697674</v>
      </c>
      <c r="O54" s="32">
        <f t="shared" si="3"/>
        <v>0</v>
      </c>
    </row>
    <row r="55" spans="1:15" ht="15" x14ac:dyDescent="0.25">
      <c r="A55" s="21" t="s">
        <v>234</v>
      </c>
      <c r="B55" s="21" t="s">
        <v>59</v>
      </c>
      <c r="C55" s="21" t="s">
        <v>60</v>
      </c>
      <c r="D55" s="22">
        <v>1</v>
      </c>
      <c r="E55" s="22">
        <v>16.399999999999999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17.399999999999999</v>
      </c>
      <c r="L55" s="44">
        <f t="shared" si="0"/>
        <v>5.7471264367816098E-2</v>
      </c>
      <c r="M55" s="32">
        <f t="shared" si="1"/>
        <v>0.94252873563218387</v>
      </c>
      <c r="N55" s="32">
        <f t="shared" si="2"/>
        <v>0</v>
      </c>
      <c r="O55" s="32">
        <f t="shared" si="3"/>
        <v>0</v>
      </c>
    </row>
    <row r="56" spans="1:15" ht="15" x14ac:dyDescent="0.25">
      <c r="A56" s="21" t="s">
        <v>234</v>
      </c>
      <c r="B56" s="21" t="s">
        <v>35</v>
      </c>
      <c r="C56" s="21" t="s">
        <v>36</v>
      </c>
      <c r="D56" s="22">
        <v>3.6</v>
      </c>
      <c r="E56" s="22">
        <v>123.2</v>
      </c>
      <c r="F56" s="22">
        <v>15</v>
      </c>
      <c r="G56" s="22">
        <v>0</v>
      </c>
      <c r="H56" s="22">
        <v>0</v>
      </c>
      <c r="I56" s="22">
        <v>0</v>
      </c>
      <c r="J56" s="22">
        <v>0</v>
      </c>
      <c r="K56" s="22">
        <v>141.80000000000001</v>
      </c>
      <c r="L56" s="44">
        <f t="shared" si="0"/>
        <v>2.5387870239774329E-2</v>
      </c>
      <c r="M56" s="32">
        <f t="shared" si="1"/>
        <v>0.86882933709449928</v>
      </c>
      <c r="N56" s="32">
        <f t="shared" si="2"/>
        <v>0.10578279266572636</v>
      </c>
      <c r="O56" s="32">
        <f t="shared" si="3"/>
        <v>0</v>
      </c>
    </row>
    <row r="57" spans="1:15" ht="15" x14ac:dyDescent="0.25">
      <c r="A57" s="21" t="s">
        <v>234</v>
      </c>
      <c r="B57" s="21" t="s">
        <v>83</v>
      </c>
      <c r="C57" s="21" t="s">
        <v>84</v>
      </c>
      <c r="D57" s="22">
        <v>18.52</v>
      </c>
      <c r="E57" s="22">
        <v>157.80000000000001</v>
      </c>
      <c r="F57" s="22">
        <v>17.05</v>
      </c>
      <c r="G57" s="22">
        <v>0</v>
      </c>
      <c r="H57" s="22">
        <v>0</v>
      </c>
      <c r="I57" s="22">
        <v>0</v>
      </c>
      <c r="J57" s="22">
        <v>0</v>
      </c>
      <c r="K57" s="22">
        <v>193.37</v>
      </c>
      <c r="L57" s="44">
        <f t="shared" si="0"/>
        <v>9.5774939235662201E-2</v>
      </c>
      <c r="M57" s="32">
        <f t="shared" si="1"/>
        <v>0.81605212804468119</v>
      </c>
      <c r="N57" s="32">
        <f t="shared" si="2"/>
        <v>8.8172932719656621E-2</v>
      </c>
      <c r="O57" s="32">
        <f t="shared" si="3"/>
        <v>0</v>
      </c>
    </row>
    <row r="58" spans="1:15" ht="15" x14ac:dyDescent="0.25">
      <c r="A58" s="21" t="s">
        <v>234</v>
      </c>
      <c r="B58" s="21" t="s">
        <v>75</v>
      </c>
      <c r="C58" s="21" t="s">
        <v>76</v>
      </c>
      <c r="D58" s="22">
        <v>0</v>
      </c>
      <c r="E58" s="22">
        <v>85.62</v>
      </c>
      <c r="F58" s="22">
        <v>0.25</v>
      </c>
      <c r="G58" s="22">
        <v>0</v>
      </c>
      <c r="H58" s="22">
        <v>0</v>
      </c>
      <c r="I58" s="22">
        <v>0</v>
      </c>
      <c r="J58" s="22">
        <v>0</v>
      </c>
      <c r="K58" s="22">
        <v>85.87</v>
      </c>
      <c r="L58" s="44">
        <f t="shared" si="0"/>
        <v>0</v>
      </c>
      <c r="M58" s="32">
        <f t="shared" si="1"/>
        <v>0.99708862233608941</v>
      </c>
      <c r="N58" s="32">
        <f t="shared" si="2"/>
        <v>2.9113776639105625E-3</v>
      </c>
      <c r="O58" s="32">
        <f t="shared" si="3"/>
        <v>0</v>
      </c>
    </row>
    <row r="59" spans="1:15" ht="15" x14ac:dyDescent="0.25">
      <c r="A59" s="21" t="s">
        <v>234</v>
      </c>
      <c r="B59" s="21" t="s">
        <v>73</v>
      </c>
      <c r="C59" s="21" t="s">
        <v>74</v>
      </c>
      <c r="D59" s="22">
        <v>14.1</v>
      </c>
      <c r="E59" s="22">
        <v>262.14999999999998</v>
      </c>
      <c r="F59" s="22">
        <v>11.5</v>
      </c>
      <c r="G59" s="22">
        <v>0</v>
      </c>
      <c r="H59" s="22">
        <v>0</v>
      </c>
      <c r="I59" s="22">
        <v>0</v>
      </c>
      <c r="J59" s="22">
        <v>0</v>
      </c>
      <c r="K59" s="22">
        <v>287.75</v>
      </c>
      <c r="L59" s="44">
        <f t="shared" si="0"/>
        <v>4.9000868809730667E-2</v>
      </c>
      <c r="M59" s="32">
        <f t="shared" si="1"/>
        <v>0.911033883579496</v>
      </c>
      <c r="N59" s="32">
        <f t="shared" si="2"/>
        <v>3.996524761077324E-2</v>
      </c>
      <c r="O59" s="32">
        <f t="shared" si="3"/>
        <v>0</v>
      </c>
    </row>
    <row r="60" spans="1:15" ht="15" x14ac:dyDescent="0.25">
      <c r="A60" s="21" t="s">
        <v>234</v>
      </c>
      <c r="B60" s="21" t="s">
        <v>49</v>
      </c>
      <c r="C60" s="21" t="s">
        <v>50</v>
      </c>
      <c r="D60" s="22">
        <v>3.5</v>
      </c>
      <c r="E60" s="22">
        <v>54.45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57.95</v>
      </c>
      <c r="L60" s="44">
        <f t="shared" si="0"/>
        <v>6.0396893874029335E-2</v>
      </c>
      <c r="M60" s="32">
        <f t="shared" si="1"/>
        <v>0.93960310612597064</v>
      </c>
      <c r="N60" s="32">
        <f t="shared" si="2"/>
        <v>0</v>
      </c>
      <c r="O60" s="32">
        <f t="shared" si="3"/>
        <v>0</v>
      </c>
    </row>
    <row r="61" spans="1:15" ht="15" x14ac:dyDescent="0.25">
      <c r="A61" s="21" t="s">
        <v>234</v>
      </c>
      <c r="B61" s="21" t="s">
        <v>29</v>
      </c>
      <c r="C61" s="21" t="s">
        <v>30</v>
      </c>
      <c r="D61" s="22">
        <v>0</v>
      </c>
      <c r="E61" s="22">
        <v>68.25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68.25</v>
      </c>
      <c r="L61" s="44">
        <f t="shared" si="0"/>
        <v>0</v>
      </c>
      <c r="M61" s="32">
        <f t="shared" si="1"/>
        <v>1</v>
      </c>
      <c r="N61" s="32">
        <f t="shared" si="2"/>
        <v>0</v>
      </c>
      <c r="O61" s="32">
        <f t="shared" si="3"/>
        <v>0</v>
      </c>
    </row>
    <row r="62" spans="1:15" ht="15" x14ac:dyDescent="0.25">
      <c r="A62" s="21" t="s">
        <v>234</v>
      </c>
      <c r="B62" s="21" t="s">
        <v>81</v>
      </c>
      <c r="C62" s="21" t="s">
        <v>82</v>
      </c>
      <c r="D62" s="22">
        <v>0</v>
      </c>
      <c r="E62" s="22">
        <v>40.9</v>
      </c>
      <c r="F62" s="22">
        <v>16.149999999999999</v>
      </c>
      <c r="G62" s="22">
        <v>0</v>
      </c>
      <c r="H62" s="22">
        <v>0</v>
      </c>
      <c r="I62" s="22">
        <v>0</v>
      </c>
      <c r="J62" s="22">
        <v>0</v>
      </c>
      <c r="K62" s="22">
        <v>57.05</v>
      </c>
      <c r="L62" s="44">
        <f t="shared" si="0"/>
        <v>0</v>
      </c>
      <c r="M62" s="32">
        <f t="shared" si="1"/>
        <v>0.71691498685363719</v>
      </c>
      <c r="N62" s="32">
        <f t="shared" si="2"/>
        <v>0.28308501314636281</v>
      </c>
      <c r="O62" s="32">
        <f t="shared" si="3"/>
        <v>0</v>
      </c>
    </row>
    <row r="63" spans="1:15" ht="15" x14ac:dyDescent="0.25">
      <c r="A63" s="21" t="s">
        <v>234</v>
      </c>
      <c r="B63" s="21" t="s">
        <v>43</v>
      </c>
      <c r="C63" s="21" t="s">
        <v>44</v>
      </c>
      <c r="D63" s="22">
        <v>181</v>
      </c>
      <c r="E63" s="22">
        <v>1032.0999999999999</v>
      </c>
      <c r="F63" s="22">
        <v>44.25</v>
      </c>
      <c r="G63" s="22">
        <v>0</v>
      </c>
      <c r="H63" s="22">
        <v>0</v>
      </c>
      <c r="I63" s="22">
        <v>0</v>
      </c>
      <c r="J63" s="22">
        <v>14.8</v>
      </c>
      <c r="K63" s="22">
        <v>1272.1500000000001</v>
      </c>
      <c r="L63" s="44">
        <f t="shared" si="0"/>
        <v>0.14227881932162087</v>
      </c>
      <c r="M63" s="32">
        <f t="shared" si="1"/>
        <v>0.81130369846323136</v>
      </c>
      <c r="N63" s="32">
        <f t="shared" si="2"/>
        <v>3.4783634005423884E-2</v>
      </c>
      <c r="O63" s="32">
        <f t="shared" si="3"/>
        <v>1.1633848209723695E-2</v>
      </c>
    </row>
    <row r="64" spans="1:15" ht="15" x14ac:dyDescent="0.25">
      <c r="A64" s="21" t="s">
        <v>234</v>
      </c>
      <c r="B64" s="21" t="s">
        <v>61</v>
      </c>
      <c r="C64" s="21" t="s">
        <v>62</v>
      </c>
      <c r="D64" s="22">
        <v>29.55</v>
      </c>
      <c r="E64" s="22">
        <v>276.93</v>
      </c>
      <c r="F64" s="22">
        <v>17.899999999999999</v>
      </c>
      <c r="G64" s="22">
        <v>0</v>
      </c>
      <c r="H64" s="22">
        <v>0</v>
      </c>
      <c r="I64" s="22">
        <v>0</v>
      </c>
      <c r="J64" s="22">
        <v>9.3000000000000007</v>
      </c>
      <c r="K64" s="22">
        <v>333.68</v>
      </c>
      <c r="L64" s="44">
        <f t="shared" si="0"/>
        <v>8.8557899784224403E-2</v>
      </c>
      <c r="M64" s="32">
        <f t="shared" si="1"/>
        <v>0.82992687604890913</v>
      </c>
      <c r="N64" s="32">
        <f t="shared" si="2"/>
        <v>5.3644210021577557E-2</v>
      </c>
      <c r="O64" s="32">
        <f t="shared" si="3"/>
        <v>2.7871014145288902E-2</v>
      </c>
    </row>
    <row r="65" spans="1:15" ht="15" x14ac:dyDescent="0.25">
      <c r="A65" s="21" t="s">
        <v>234</v>
      </c>
      <c r="B65" s="21" t="s">
        <v>77</v>
      </c>
      <c r="C65" s="21" t="s">
        <v>78</v>
      </c>
      <c r="D65" s="22">
        <v>19.55</v>
      </c>
      <c r="E65" s="22">
        <v>248.45</v>
      </c>
      <c r="F65" s="22">
        <v>6.75</v>
      </c>
      <c r="G65" s="22">
        <v>0</v>
      </c>
      <c r="H65" s="22">
        <v>0</v>
      </c>
      <c r="I65" s="22">
        <v>0</v>
      </c>
      <c r="J65" s="22">
        <v>3</v>
      </c>
      <c r="K65" s="22">
        <v>277.75</v>
      </c>
      <c r="L65" s="44">
        <f t="shared" si="0"/>
        <v>7.0387038703870392E-2</v>
      </c>
      <c r="M65" s="32">
        <f t="shared" si="1"/>
        <v>0.89450945094509449</v>
      </c>
      <c r="N65" s="32">
        <f t="shared" si="2"/>
        <v>2.4302430243024302E-2</v>
      </c>
      <c r="O65" s="32">
        <f t="shared" si="3"/>
        <v>1.0801080108010801E-2</v>
      </c>
    </row>
    <row r="66" spans="1:15" ht="15" x14ac:dyDescent="0.25">
      <c r="A66" s="21" t="s">
        <v>234</v>
      </c>
      <c r="B66" s="21" t="s">
        <v>37</v>
      </c>
      <c r="C66" s="21" t="s">
        <v>38</v>
      </c>
      <c r="D66" s="22">
        <v>30</v>
      </c>
      <c r="E66" s="22">
        <v>169.38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199.38</v>
      </c>
      <c r="L66" s="44">
        <f t="shared" ref="L66:L129" si="6">D66/K66</f>
        <v>0.15046644598254588</v>
      </c>
      <c r="M66" s="32">
        <f t="shared" ref="M66:M129" si="7">E66/K66</f>
        <v>0.84953355401745412</v>
      </c>
      <c r="N66" s="32">
        <f t="shared" ref="N66:N129" si="8">F66/K66</f>
        <v>0</v>
      </c>
      <c r="O66" s="32">
        <f t="shared" ref="O66:O129" si="9">(G66+H66+I66+J66)/K66</f>
        <v>0</v>
      </c>
    </row>
    <row r="67" spans="1:15" ht="15" x14ac:dyDescent="0.25">
      <c r="A67" s="21" t="s">
        <v>234</v>
      </c>
      <c r="B67" s="21" t="s">
        <v>55</v>
      </c>
      <c r="C67" s="21" t="s">
        <v>56</v>
      </c>
      <c r="D67" s="22">
        <v>7.8</v>
      </c>
      <c r="E67" s="22">
        <v>97.42</v>
      </c>
      <c r="F67" s="22">
        <v>6</v>
      </c>
      <c r="G67" s="22">
        <v>0</v>
      </c>
      <c r="H67" s="22">
        <v>0</v>
      </c>
      <c r="I67" s="22">
        <v>0</v>
      </c>
      <c r="J67" s="22">
        <v>3.9</v>
      </c>
      <c r="K67" s="22">
        <v>115.12</v>
      </c>
      <c r="L67" s="44">
        <f t="shared" si="6"/>
        <v>6.7755385684503122E-2</v>
      </c>
      <c r="M67" s="32">
        <f t="shared" si="7"/>
        <v>0.84624739402362747</v>
      </c>
      <c r="N67" s="32">
        <f t="shared" si="8"/>
        <v>5.2119527449617786E-2</v>
      </c>
      <c r="O67" s="32">
        <f t="shared" si="9"/>
        <v>3.3877692842251561E-2</v>
      </c>
    </row>
    <row r="68" spans="1:15" ht="15" x14ac:dyDescent="0.25">
      <c r="A68" s="21" t="s">
        <v>234</v>
      </c>
      <c r="B68" s="21" t="s">
        <v>63</v>
      </c>
      <c r="C68" s="21" t="s">
        <v>64</v>
      </c>
      <c r="D68" s="22">
        <v>3.6</v>
      </c>
      <c r="E68" s="22">
        <v>175.87</v>
      </c>
      <c r="F68" s="22">
        <v>9.6</v>
      </c>
      <c r="G68" s="22">
        <v>0</v>
      </c>
      <c r="H68" s="22">
        <v>0</v>
      </c>
      <c r="I68" s="22">
        <v>0</v>
      </c>
      <c r="J68" s="22">
        <v>0.4</v>
      </c>
      <c r="K68" s="22">
        <v>189.47</v>
      </c>
      <c r="L68" s="44">
        <f t="shared" si="6"/>
        <v>1.9000369451628227E-2</v>
      </c>
      <c r="M68" s="32">
        <f t="shared" si="7"/>
        <v>0.92822082651607118</v>
      </c>
      <c r="N68" s="32">
        <f t="shared" si="8"/>
        <v>5.06676518710086E-2</v>
      </c>
      <c r="O68" s="32">
        <f t="shared" si="9"/>
        <v>2.1111521612920251E-3</v>
      </c>
    </row>
    <row r="69" spans="1:15" ht="15" x14ac:dyDescent="0.25">
      <c r="A69" s="21" t="s">
        <v>234</v>
      </c>
      <c r="B69" s="21" t="s">
        <v>71</v>
      </c>
      <c r="C69" s="21" t="s">
        <v>72</v>
      </c>
      <c r="D69" s="22">
        <v>113.3</v>
      </c>
      <c r="E69" s="22">
        <v>539.4</v>
      </c>
      <c r="F69" s="22">
        <v>64.5</v>
      </c>
      <c r="G69" s="22">
        <v>0</v>
      </c>
      <c r="H69" s="22">
        <v>0</v>
      </c>
      <c r="I69" s="22">
        <v>0</v>
      </c>
      <c r="J69" s="22">
        <v>0</v>
      </c>
      <c r="K69" s="22">
        <v>717.2</v>
      </c>
      <c r="L69" s="44">
        <f t="shared" si="6"/>
        <v>0.15797546012269936</v>
      </c>
      <c r="M69" s="32">
        <f t="shared" si="7"/>
        <v>0.75209146681539307</v>
      </c>
      <c r="N69" s="32">
        <f t="shared" si="8"/>
        <v>8.9933073061907412E-2</v>
      </c>
      <c r="O69" s="32">
        <f t="shared" si="9"/>
        <v>0</v>
      </c>
    </row>
    <row r="70" spans="1:15" ht="15" x14ac:dyDescent="0.25">
      <c r="A70" s="21" t="s">
        <v>234</v>
      </c>
      <c r="B70" s="21" t="s">
        <v>87</v>
      </c>
      <c r="C70" s="21" t="s">
        <v>88</v>
      </c>
      <c r="D70" s="22">
        <v>0</v>
      </c>
      <c r="E70" s="22">
        <v>53.2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53.2</v>
      </c>
      <c r="L70" s="44">
        <f t="shared" si="6"/>
        <v>0</v>
      </c>
      <c r="M70" s="32">
        <f t="shared" si="7"/>
        <v>1</v>
      </c>
      <c r="N70" s="32">
        <f t="shared" si="8"/>
        <v>0</v>
      </c>
      <c r="O70" s="32">
        <f t="shared" si="9"/>
        <v>0</v>
      </c>
    </row>
    <row r="71" spans="1:15" ht="15" x14ac:dyDescent="0.25">
      <c r="A71" s="21" t="s">
        <v>234</v>
      </c>
      <c r="B71" s="21" t="s">
        <v>93</v>
      </c>
      <c r="C71" s="21" t="s">
        <v>94</v>
      </c>
      <c r="D71" s="22">
        <v>0</v>
      </c>
      <c r="E71" s="22">
        <v>68.900000000000006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68.900000000000006</v>
      </c>
      <c r="L71" s="44">
        <f t="shared" si="6"/>
        <v>0</v>
      </c>
      <c r="M71" s="32">
        <f t="shared" si="7"/>
        <v>1</v>
      </c>
      <c r="N71" s="32">
        <f t="shared" si="8"/>
        <v>0</v>
      </c>
      <c r="O71" s="32">
        <f t="shared" si="9"/>
        <v>0</v>
      </c>
    </row>
    <row r="72" spans="1:15" ht="15" x14ac:dyDescent="0.25">
      <c r="A72" s="21" t="s">
        <v>234</v>
      </c>
      <c r="B72" s="21" t="s">
        <v>17</v>
      </c>
      <c r="C72" s="21" t="s">
        <v>18</v>
      </c>
      <c r="D72" s="22">
        <v>23.5</v>
      </c>
      <c r="E72" s="22">
        <v>263.60000000000002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287.10000000000002</v>
      </c>
      <c r="L72" s="44">
        <f t="shared" si="6"/>
        <v>8.1853012887495635E-2</v>
      </c>
      <c r="M72" s="32">
        <f t="shared" si="7"/>
        <v>0.91814698711250431</v>
      </c>
      <c r="N72" s="32">
        <f t="shared" si="8"/>
        <v>0</v>
      </c>
      <c r="O72" s="32">
        <f t="shared" si="9"/>
        <v>0</v>
      </c>
    </row>
    <row r="73" spans="1:15" ht="15" x14ac:dyDescent="0.25">
      <c r="A73" s="21" t="s">
        <v>234</v>
      </c>
      <c r="B73" s="21" t="s">
        <v>19</v>
      </c>
      <c r="C73" s="21" t="s">
        <v>20</v>
      </c>
      <c r="D73" s="22">
        <v>7.2</v>
      </c>
      <c r="E73" s="22">
        <v>204.05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211.25</v>
      </c>
      <c r="L73" s="44">
        <f t="shared" si="6"/>
        <v>3.4082840236686389E-2</v>
      </c>
      <c r="M73" s="32">
        <f t="shared" si="7"/>
        <v>0.96591715976331372</v>
      </c>
      <c r="N73" s="32">
        <f t="shared" si="8"/>
        <v>0</v>
      </c>
      <c r="O73" s="32">
        <f t="shared" si="9"/>
        <v>0</v>
      </c>
    </row>
    <row r="74" spans="1:15" ht="15" x14ac:dyDescent="0.25">
      <c r="A74" s="21" t="s">
        <v>234</v>
      </c>
      <c r="B74" s="21" t="s">
        <v>51</v>
      </c>
      <c r="C74" s="21" t="s">
        <v>52</v>
      </c>
      <c r="D74" s="22">
        <v>0</v>
      </c>
      <c r="E74" s="22">
        <v>2.4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2.4</v>
      </c>
      <c r="L74" s="44">
        <f t="shared" si="6"/>
        <v>0</v>
      </c>
      <c r="M74" s="32">
        <f t="shared" si="7"/>
        <v>1</v>
      </c>
      <c r="N74" s="32">
        <f t="shared" si="8"/>
        <v>0</v>
      </c>
      <c r="O74" s="32">
        <f t="shared" si="9"/>
        <v>0</v>
      </c>
    </row>
    <row r="75" spans="1:15" ht="15" x14ac:dyDescent="0.25">
      <c r="A75" s="21" t="s">
        <v>234</v>
      </c>
      <c r="B75" s="21" t="s">
        <v>89</v>
      </c>
      <c r="C75" s="21" t="s">
        <v>90</v>
      </c>
      <c r="D75" s="22">
        <v>13.05</v>
      </c>
      <c r="E75" s="22">
        <v>53.9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66.95</v>
      </c>
      <c r="L75" s="44">
        <f t="shared" si="6"/>
        <v>0.19492158327109785</v>
      </c>
      <c r="M75" s="32">
        <f t="shared" si="7"/>
        <v>0.80507841672890212</v>
      </c>
      <c r="N75" s="32">
        <f t="shared" si="8"/>
        <v>0</v>
      </c>
      <c r="O75" s="32">
        <f t="shared" si="9"/>
        <v>0</v>
      </c>
    </row>
    <row r="76" spans="1:15" ht="15" x14ac:dyDescent="0.25">
      <c r="A76" s="21" t="s">
        <v>234</v>
      </c>
      <c r="B76" s="21" t="s">
        <v>47</v>
      </c>
      <c r="C76" s="21" t="s">
        <v>48</v>
      </c>
      <c r="D76" s="22">
        <v>9.6300000000000008</v>
      </c>
      <c r="E76" s="22">
        <v>23.8</v>
      </c>
      <c r="F76" s="22">
        <v>6.5</v>
      </c>
      <c r="G76" s="22">
        <v>0</v>
      </c>
      <c r="H76" s="22">
        <v>0</v>
      </c>
      <c r="I76" s="22">
        <v>0</v>
      </c>
      <c r="J76" s="22">
        <v>0</v>
      </c>
      <c r="K76" s="22">
        <v>39.93</v>
      </c>
      <c r="L76" s="44">
        <f t="shared" si="6"/>
        <v>0.24117205108940648</v>
      </c>
      <c r="M76" s="32">
        <f t="shared" si="7"/>
        <v>0.59604307538191836</v>
      </c>
      <c r="N76" s="32">
        <f t="shared" si="8"/>
        <v>0.16278487352867518</v>
      </c>
      <c r="O76" s="32">
        <f t="shared" si="9"/>
        <v>0</v>
      </c>
    </row>
    <row r="77" spans="1:15" ht="15" x14ac:dyDescent="0.25">
      <c r="A77" s="21" t="s">
        <v>234</v>
      </c>
      <c r="B77" s="21" t="s">
        <v>85</v>
      </c>
      <c r="C77" s="21" t="s">
        <v>86</v>
      </c>
      <c r="D77" s="22">
        <v>0</v>
      </c>
      <c r="E77" s="22">
        <v>37.6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37.6</v>
      </c>
      <c r="L77" s="44">
        <f t="shared" si="6"/>
        <v>0</v>
      </c>
      <c r="M77" s="32">
        <f t="shared" si="7"/>
        <v>1</v>
      </c>
      <c r="N77" s="32">
        <f t="shared" si="8"/>
        <v>0</v>
      </c>
      <c r="O77" s="32">
        <f t="shared" si="9"/>
        <v>0</v>
      </c>
    </row>
    <row r="78" spans="1:15" ht="15" x14ac:dyDescent="0.25">
      <c r="A78" s="21" t="s">
        <v>234</v>
      </c>
      <c r="B78" s="21" t="s">
        <v>41</v>
      </c>
      <c r="C78" s="21" t="s">
        <v>42</v>
      </c>
      <c r="D78" s="22">
        <v>0.2</v>
      </c>
      <c r="E78" s="22">
        <v>49.73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49.93</v>
      </c>
      <c r="L78" s="44">
        <f t="shared" si="6"/>
        <v>4.005607850991388E-3</v>
      </c>
      <c r="M78" s="32">
        <f t="shared" si="7"/>
        <v>0.99599439214900853</v>
      </c>
      <c r="N78" s="32">
        <f t="shared" si="8"/>
        <v>0</v>
      </c>
      <c r="O78" s="32">
        <f t="shared" si="9"/>
        <v>0</v>
      </c>
    </row>
    <row r="79" spans="1:15" ht="15" x14ac:dyDescent="0.25">
      <c r="A79">
        <v>2011</v>
      </c>
      <c r="B79" t="s">
        <v>100</v>
      </c>
      <c r="C79"/>
      <c r="D79">
        <f t="shared" ref="D79:K79" si="10">SUM(D40:D78)</f>
        <v>816.99999999999989</v>
      </c>
      <c r="E79">
        <f t="shared" si="10"/>
        <v>6789.0499999999993</v>
      </c>
      <c r="F79">
        <f t="shared" si="10"/>
        <v>605.30000000000007</v>
      </c>
      <c r="G79">
        <f t="shared" si="10"/>
        <v>55.5</v>
      </c>
      <c r="H79">
        <f t="shared" si="10"/>
        <v>7.3</v>
      </c>
      <c r="I79">
        <f t="shared" si="10"/>
        <v>36</v>
      </c>
      <c r="J79">
        <f t="shared" si="10"/>
        <v>67.550000000000011</v>
      </c>
      <c r="K79">
        <f t="shared" si="10"/>
        <v>8377.7000000000007</v>
      </c>
      <c r="L79" s="44">
        <f t="shared" si="6"/>
        <v>9.752079926471463E-2</v>
      </c>
      <c r="M79" s="32">
        <f t="shared" si="7"/>
        <v>0.81037158169903423</v>
      </c>
      <c r="N79" s="32">
        <f t="shared" si="8"/>
        <v>7.2251333898325318E-2</v>
      </c>
      <c r="O79" s="32">
        <f t="shared" si="9"/>
        <v>1.9856285137925686E-2</v>
      </c>
    </row>
    <row r="80" spans="1:15" ht="15.75" thickBot="1" x14ac:dyDescent="0.3">
      <c r="A80" s="48">
        <v>2011</v>
      </c>
      <c r="B80" s="49" t="s">
        <v>317</v>
      </c>
      <c r="C80" s="48"/>
      <c r="D80" s="48">
        <f>D79-D51</f>
        <v>761.49999999999989</v>
      </c>
      <c r="E80" s="48">
        <f t="shared" ref="E80:K80" si="11">E79-E51</f>
        <v>6786.0499999999993</v>
      </c>
      <c r="F80" s="48">
        <f t="shared" si="11"/>
        <v>389.05000000000007</v>
      </c>
      <c r="G80" s="48">
        <f t="shared" si="11"/>
        <v>0</v>
      </c>
      <c r="H80" s="48">
        <f t="shared" si="11"/>
        <v>2.8</v>
      </c>
      <c r="I80" s="48">
        <f t="shared" si="11"/>
        <v>0</v>
      </c>
      <c r="J80" s="48">
        <f t="shared" si="11"/>
        <v>65.800000000000011</v>
      </c>
      <c r="K80" s="48">
        <f t="shared" si="11"/>
        <v>8005.2000000000007</v>
      </c>
      <c r="L80" s="50">
        <f t="shared" si="6"/>
        <v>9.5125668315594838E-2</v>
      </c>
      <c r="M80" s="51">
        <f t="shared" si="7"/>
        <v>0.84770524159296445</v>
      </c>
      <c r="N80" s="51">
        <f t="shared" si="8"/>
        <v>4.8599660220856447E-2</v>
      </c>
      <c r="O80" s="51">
        <f t="shared" si="9"/>
        <v>8.5694298705841204E-3</v>
      </c>
    </row>
    <row r="81" spans="1:15" ht="15" x14ac:dyDescent="0.25">
      <c r="A81" s="21" t="s">
        <v>237</v>
      </c>
      <c r="B81" s="21" t="s">
        <v>11</v>
      </c>
      <c r="C81" s="21" t="s">
        <v>12</v>
      </c>
      <c r="D81" s="22">
        <v>0</v>
      </c>
      <c r="E81" s="22">
        <v>125.46</v>
      </c>
      <c r="F81" s="22">
        <v>29.65</v>
      </c>
      <c r="G81" s="22">
        <v>0</v>
      </c>
      <c r="H81" s="22">
        <v>0</v>
      </c>
      <c r="I81" s="22">
        <v>0</v>
      </c>
      <c r="J81" s="22">
        <v>0</v>
      </c>
      <c r="K81" s="22">
        <v>155.11000000000001</v>
      </c>
      <c r="L81" s="44">
        <f t="shared" si="6"/>
        <v>0</v>
      </c>
      <c r="M81" s="32">
        <f t="shared" si="7"/>
        <v>0.80884533556830629</v>
      </c>
      <c r="N81" s="32">
        <f t="shared" si="8"/>
        <v>0.1911546644316936</v>
      </c>
      <c r="O81" s="32">
        <f t="shared" si="9"/>
        <v>0</v>
      </c>
    </row>
    <row r="82" spans="1:15" ht="15" x14ac:dyDescent="0.25">
      <c r="A82" s="21" t="s">
        <v>237</v>
      </c>
      <c r="B82" s="21" t="s">
        <v>13</v>
      </c>
      <c r="C82" s="21" t="s">
        <v>14</v>
      </c>
      <c r="D82" s="22">
        <v>5.7</v>
      </c>
      <c r="E82" s="22">
        <v>37.43</v>
      </c>
      <c r="F82" s="22">
        <v>3.5</v>
      </c>
      <c r="G82" s="22">
        <v>0</v>
      </c>
      <c r="H82" s="22">
        <v>0</v>
      </c>
      <c r="I82" s="22">
        <v>0</v>
      </c>
      <c r="J82" s="22">
        <v>0</v>
      </c>
      <c r="K82" s="22">
        <v>46.63</v>
      </c>
      <c r="L82" s="44">
        <f t="shared" si="6"/>
        <v>0.12223890199442419</v>
      </c>
      <c r="M82" s="32">
        <f t="shared" si="7"/>
        <v>0.80270212309671884</v>
      </c>
      <c r="N82" s="32">
        <f t="shared" si="8"/>
        <v>7.5058974908856949E-2</v>
      </c>
      <c r="O82" s="32">
        <f t="shared" si="9"/>
        <v>0</v>
      </c>
    </row>
    <row r="83" spans="1:15" ht="15" x14ac:dyDescent="0.25">
      <c r="A83" s="21" t="s">
        <v>237</v>
      </c>
      <c r="B83" s="21" t="s">
        <v>15</v>
      </c>
      <c r="C83" s="21" t="s">
        <v>16</v>
      </c>
      <c r="D83" s="22">
        <v>12</v>
      </c>
      <c r="E83" s="22">
        <v>8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20</v>
      </c>
      <c r="L83" s="44">
        <f t="shared" si="6"/>
        <v>0.6</v>
      </c>
      <c r="M83" s="32">
        <f t="shared" si="7"/>
        <v>0.4</v>
      </c>
      <c r="N83" s="32">
        <f t="shared" si="8"/>
        <v>0</v>
      </c>
      <c r="O83" s="32">
        <f t="shared" si="9"/>
        <v>0</v>
      </c>
    </row>
    <row r="84" spans="1:15" ht="15" x14ac:dyDescent="0.25">
      <c r="A84" s="21" t="s">
        <v>237</v>
      </c>
      <c r="B84" s="21" t="s">
        <v>21</v>
      </c>
      <c r="C84" s="21" t="s">
        <v>22</v>
      </c>
      <c r="D84" s="22">
        <v>0</v>
      </c>
      <c r="E84" s="22">
        <v>35.1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35.1</v>
      </c>
      <c r="L84" s="44">
        <f t="shared" si="6"/>
        <v>0</v>
      </c>
      <c r="M84" s="32">
        <f t="shared" si="7"/>
        <v>1</v>
      </c>
      <c r="N84" s="32">
        <f t="shared" si="8"/>
        <v>0</v>
      </c>
      <c r="O84" s="32">
        <f t="shared" si="9"/>
        <v>0</v>
      </c>
    </row>
    <row r="85" spans="1:15" ht="15" x14ac:dyDescent="0.25">
      <c r="A85" s="21" t="s">
        <v>237</v>
      </c>
      <c r="B85" s="21" t="s">
        <v>25</v>
      </c>
      <c r="C85" s="21" t="s">
        <v>26</v>
      </c>
      <c r="D85" s="22">
        <v>2</v>
      </c>
      <c r="E85" s="22">
        <v>221.6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223.6</v>
      </c>
      <c r="L85" s="44">
        <f t="shared" si="6"/>
        <v>8.9445438282647581E-3</v>
      </c>
      <c r="M85" s="32">
        <f t="shared" si="7"/>
        <v>0.99105545617173529</v>
      </c>
      <c r="N85" s="32">
        <f t="shared" si="8"/>
        <v>0</v>
      </c>
      <c r="O85" s="32">
        <f t="shared" si="9"/>
        <v>0</v>
      </c>
    </row>
    <row r="86" spans="1:15" ht="15" x14ac:dyDescent="0.25">
      <c r="A86" s="21" t="s">
        <v>237</v>
      </c>
      <c r="B86" s="21" t="s">
        <v>23</v>
      </c>
      <c r="C86" s="21" t="s">
        <v>24</v>
      </c>
      <c r="D86" s="22">
        <v>60.7</v>
      </c>
      <c r="E86" s="22">
        <v>502.3</v>
      </c>
      <c r="F86" s="22">
        <v>51.7</v>
      </c>
      <c r="G86" s="22">
        <v>0</v>
      </c>
      <c r="H86" s="22">
        <v>0</v>
      </c>
      <c r="I86" s="22">
        <v>0</v>
      </c>
      <c r="J86" s="22">
        <v>4.5</v>
      </c>
      <c r="K86" s="22">
        <v>619.20000000000005</v>
      </c>
      <c r="L86" s="44">
        <f t="shared" si="6"/>
        <v>9.80297157622739E-2</v>
      </c>
      <c r="M86" s="32">
        <f t="shared" si="7"/>
        <v>0.81120801033591727</v>
      </c>
      <c r="N86" s="32">
        <f t="shared" si="8"/>
        <v>8.349483204134367E-2</v>
      </c>
      <c r="O86" s="32">
        <f t="shared" si="9"/>
        <v>7.2674418604651162E-3</v>
      </c>
    </row>
    <row r="87" spans="1:15" ht="15" x14ac:dyDescent="0.25">
      <c r="A87" s="21" t="s">
        <v>237</v>
      </c>
      <c r="B87" s="21" t="s">
        <v>45</v>
      </c>
      <c r="C87" s="21" t="s">
        <v>46</v>
      </c>
      <c r="D87" s="22">
        <v>0</v>
      </c>
      <c r="E87" s="22">
        <v>154.5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154.5</v>
      </c>
      <c r="L87" s="44">
        <f t="shared" si="6"/>
        <v>0</v>
      </c>
      <c r="M87" s="32">
        <f t="shared" si="7"/>
        <v>1</v>
      </c>
      <c r="N87" s="32">
        <f t="shared" si="8"/>
        <v>0</v>
      </c>
      <c r="O87" s="32">
        <f t="shared" si="9"/>
        <v>0</v>
      </c>
    </row>
    <row r="88" spans="1:15" ht="15" x14ac:dyDescent="0.25">
      <c r="A88" s="21" t="s">
        <v>237</v>
      </c>
      <c r="B88" s="21" t="s">
        <v>65</v>
      </c>
      <c r="C88" s="21" t="s">
        <v>66</v>
      </c>
      <c r="D88" s="22">
        <v>9.5</v>
      </c>
      <c r="E88" s="22">
        <v>154.31</v>
      </c>
      <c r="F88" s="22">
        <v>15</v>
      </c>
      <c r="G88" s="22">
        <v>0</v>
      </c>
      <c r="H88" s="22">
        <v>0</v>
      </c>
      <c r="I88" s="22">
        <v>0</v>
      </c>
      <c r="J88" s="22">
        <v>0</v>
      </c>
      <c r="K88" s="22">
        <v>178.81</v>
      </c>
      <c r="L88" s="44">
        <f t="shared" si="6"/>
        <v>5.3129019629774621E-2</v>
      </c>
      <c r="M88" s="32">
        <f t="shared" si="7"/>
        <v>0.86298305463900227</v>
      </c>
      <c r="N88" s="32">
        <f t="shared" si="8"/>
        <v>8.3887925731223084E-2</v>
      </c>
      <c r="O88" s="32">
        <f t="shared" si="9"/>
        <v>0</v>
      </c>
    </row>
    <row r="89" spans="1:15" ht="15" x14ac:dyDescent="0.25">
      <c r="A89" s="21" t="s">
        <v>237</v>
      </c>
      <c r="B89" s="21" t="s">
        <v>91</v>
      </c>
      <c r="C89" s="21" t="s">
        <v>92</v>
      </c>
      <c r="D89" s="22">
        <v>0</v>
      </c>
      <c r="E89" s="22">
        <v>90.2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90.2</v>
      </c>
      <c r="L89" s="44">
        <f t="shared" si="6"/>
        <v>0</v>
      </c>
      <c r="M89" s="32">
        <f t="shared" si="7"/>
        <v>1</v>
      </c>
      <c r="N89" s="32">
        <f t="shared" si="8"/>
        <v>0</v>
      </c>
      <c r="O89" s="32">
        <f t="shared" si="9"/>
        <v>0</v>
      </c>
    </row>
    <row r="90" spans="1:15" ht="15" x14ac:dyDescent="0.25">
      <c r="A90" s="21" t="s">
        <v>237</v>
      </c>
      <c r="B90" s="21" t="s">
        <v>53</v>
      </c>
      <c r="C90" s="21" t="s">
        <v>54</v>
      </c>
      <c r="D90" s="22">
        <v>22.9</v>
      </c>
      <c r="E90" s="22">
        <v>257.45</v>
      </c>
      <c r="F90" s="22">
        <v>0</v>
      </c>
      <c r="G90" s="22">
        <v>0</v>
      </c>
      <c r="H90" s="22">
        <v>0</v>
      </c>
      <c r="I90" s="22">
        <v>0</v>
      </c>
      <c r="J90" s="22">
        <v>2</v>
      </c>
      <c r="K90" s="22">
        <v>282.35000000000002</v>
      </c>
      <c r="L90" s="44">
        <f t="shared" si="6"/>
        <v>8.1105011510536562E-2</v>
      </c>
      <c r="M90" s="32">
        <f t="shared" si="7"/>
        <v>0.91181158137063911</v>
      </c>
      <c r="N90" s="32">
        <f t="shared" si="8"/>
        <v>0</v>
      </c>
      <c r="O90" s="32">
        <f t="shared" si="9"/>
        <v>7.0834071188241535E-3</v>
      </c>
    </row>
    <row r="91" spans="1:15" ht="15" x14ac:dyDescent="0.25">
      <c r="A91" s="21" t="s">
        <v>237</v>
      </c>
      <c r="B91" s="21" t="s">
        <v>69</v>
      </c>
      <c r="C91" s="21" t="s">
        <v>70</v>
      </c>
      <c r="D91" s="22">
        <v>10.3</v>
      </c>
      <c r="E91" s="22">
        <v>263.89999999999998</v>
      </c>
      <c r="F91" s="22">
        <v>2</v>
      </c>
      <c r="G91" s="22">
        <v>0</v>
      </c>
      <c r="H91" s="22">
        <v>0</v>
      </c>
      <c r="I91" s="22">
        <v>0</v>
      </c>
      <c r="J91" s="22">
        <v>9.5</v>
      </c>
      <c r="K91" s="22">
        <v>285.7</v>
      </c>
      <c r="L91" s="44">
        <f t="shared" si="6"/>
        <v>3.6051802590129509E-2</v>
      </c>
      <c r="M91" s="32">
        <f t="shared" si="7"/>
        <v>0.92369618480924043</v>
      </c>
      <c r="N91" s="32">
        <f t="shared" si="8"/>
        <v>7.0003500175008756E-3</v>
      </c>
      <c r="O91" s="32">
        <f t="shared" si="9"/>
        <v>3.3251662583129157E-2</v>
      </c>
    </row>
    <row r="92" spans="1:15" x14ac:dyDescent="0.2">
      <c r="A92" s="45" t="s">
        <v>237</v>
      </c>
      <c r="B92" s="45" t="s">
        <v>67</v>
      </c>
      <c r="C92" s="45" t="s">
        <v>68</v>
      </c>
      <c r="D92" s="45">
        <v>43.5</v>
      </c>
      <c r="E92" s="45">
        <v>16.5</v>
      </c>
      <c r="F92" s="45">
        <v>189.95</v>
      </c>
      <c r="G92" s="45">
        <v>70.2</v>
      </c>
      <c r="H92" s="45">
        <v>4.5</v>
      </c>
      <c r="I92" s="45">
        <v>48.75</v>
      </c>
      <c r="J92" s="45">
        <v>6.25</v>
      </c>
      <c r="K92" s="45">
        <v>379.65</v>
      </c>
      <c r="L92" s="46">
        <f t="shared" si="6"/>
        <v>0.11457921770051364</v>
      </c>
      <c r="M92" s="47">
        <f t="shared" si="7"/>
        <v>4.3461082576056895E-2</v>
      </c>
      <c r="N92" s="47">
        <f t="shared" si="8"/>
        <v>0.50032925062557621</v>
      </c>
      <c r="O92" s="47">
        <f t="shared" si="9"/>
        <v>0.34163044909785328</v>
      </c>
    </row>
    <row r="93" spans="1:15" ht="15" x14ac:dyDescent="0.25">
      <c r="A93" s="21" t="s">
        <v>237</v>
      </c>
      <c r="B93" s="21" t="s">
        <v>31</v>
      </c>
      <c r="C93" s="21" t="s">
        <v>32</v>
      </c>
      <c r="D93" s="22">
        <v>1</v>
      </c>
      <c r="E93" s="22">
        <v>130.75</v>
      </c>
      <c r="F93" s="22">
        <v>2.5</v>
      </c>
      <c r="G93" s="22">
        <v>0</v>
      </c>
      <c r="H93" s="22">
        <v>0</v>
      </c>
      <c r="I93" s="22">
        <v>0</v>
      </c>
      <c r="J93" s="22">
        <v>0</v>
      </c>
      <c r="K93" s="22">
        <v>134.25</v>
      </c>
      <c r="L93" s="44">
        <f t="shared" si="6"/>
        <v>7.4487895716945996E-3</v>
      </c>
      <c r="M93" s="32">
        <f t="shared" si="7"/>
        <v>0.97392923649906893</v>
      </c>
      <c r="N93" s="32">
        <f t="shared" si="8"/>
        <v>1.86219739292365E-2</v>
      </c>
      <c r="O93" s="32">
        <f t="shared" si="9"/>
        <v>0</v>
      </c>
    </row>
    <row r="94" spans="1:15" ht="15" x14ac:dyDescent="0.25">
      <c r="A94" s="21" t="s">
        <v>237</v>
      </c>
      <c r="B94" s="21" t="s">
        <v>57</v>
      </c>
      <c r="C94" s="21" t="s">
        <v>58</v>
      </c>
      <c r="D94" s="22">
        <v>0</v>
      </c>
      <c r="E94" s="22">
        <v>218.6</v>
      </c>
      <c r="F94" s="22">
        <v>9</v>
      </c>
      <c r="G94" s="22">
        <v>0</v>
      </c>
      <c r="H94" s="22">
        <v>0</v>
      </c>
      <c r="I94" s="22">
        <v>0</v>
      </c>
      <c r="J94" s="22">
        <v>0</v>
      </c>
      <c r="K94" s="22">
        <v>227.6</v>
      </c>
      <c r="L94" s="44">
        <f t="shared" si="6"/>
        <v>0</v>
      </c>
      <c r="M94" s="32">
        <f t="shared" si="7"/>
        <v>0.96045694200351495</v>
      </c>
      <c r="N94" s="32">
        <f t="shared" si="8"/>
        <v>3.9543057996485061E-2</v>
      </c>
      <c r="O94" s="32">
        <f t="shared" si="9"/>
        <v>0</v>
      </c>
    </row>
    <row r="95" spans="1:15" ht="15" x14ac:dyDescent="0.25">
      <c r="A95" s="21" t="s">
        <v>237</v>
      </c>
      <c r="B95" s="21" t="s">
        <v>33</v>
      </c>
      <c r="C95" s="21" t="s">
        <v>99</v>
      </c>
      <c r="D95" s="22">
        <v>0</v>
      </c>
      <c r="E95" s="22">
        <v>51.35</v>
      </c>
      <c r="F95" s="22">
        <v>5</v>
      </c>
      <c r="G95" s="22">
        <v>0</v>
      </c>
      <c r="H95" s="22">
        <v>0</v>
      </c>
      <c r="I95" s="22">
        <v>0</v>
      </c>
      <c r="J95" s="22">
        <v>0</v>
      </c>
      <c r="K95" s="22">
        <v>56.35</v>
      </c>
      <c r="L95" s="44">
        <f t="shared" si="6"/>
        <v>0</v>
      </c>
      <c r="M95" s="32">
        <f t="shared" si="7"/>
        <v>0.91126885536823421</v>
      </c>
      <c r="N95" s="32">
        <f t="shared" si="8"/>
        <v>8.8731144631765749E-2</v>
      </c>
      <c r="O95" s="32">
        <f t="shared" si="9"/>
        <v>0</v>
      </c>
    </row>
    <row r="96" spans="1:15" ht="15" x14ac:dyDescent="0.25">
      <c r="A96" s="21" t="s">
        <v>237</v>
      </c>
      <c r="B96" s="21" t="s">
        <v>27</v>
      </c>
      <c r="C96" s="21" t="s">
        <v>28</v>
      </c>
      <c r="D96" s="22">
        <v>7.5</v>
      </c>
      <c r="E96" s="22">
        <v>165.36</v>
      </c>
      <c r="F96" s="22">
        <v>7</v>
      </c>
      <c r="G96" s="22">
        <v>0</v>
      </c>
      <c r="H96" s="22">
        <v>0</v>
      </c>
      <c r="I96" s="22">
        <v>0</v>
      </c>
      <c r="J96" s="22">
        <v>0</v>
      </c>
      <c r="K96" s="22">
        <v>179.86</v>
      </c>
      <c r="L96" s="44">
        <f t="shared" si="6"/>
        <v>4.1699099299455131E-2</v>
      </c>
      <c r="M96" s="32">
        <f t="shared" si="7"/>
        <v>0.91938174135438677</v>
      </c>
      <c r="N96" s="32">
        <f t="shared" si="8"/>
        <v>3.8919159346158118E-2</v>
      </c>
      <c r="O96" s="32">
        <f t="shared" si="9"/>
        <v>0</v>
      </c>
    </row>
    <row r="97" spans="1:15" ht="15" x14ac:dyDescent="0.25">
      <c r="A97" s="21" t="s">
        <v>237</v>
      </c>
      <c r="B97" s="21" t="s">
        <v>59</v>
      </c>
      <c r="C97" s="21" t="s">
        <v>60</v>
      </c>
      <c r="D97" s="22">
        <v>1</v>
      </c>
      <c r="E97" s="22">
        <v>23.35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24.35</v>
      </c>
      <c r="L97" s="44">
        <f t="shared" si="6"/>
        <v>4.1067761806981518E-2</v>
      </c>
      <c r="M97" s="32">
        <f t="shared" si="7"/>
        <v>0.95893223819301854</v>
      </c>
      <c r="N97" s="32">
        <f t="shared" si="8"/>
        <v>0</v>
      </c>
      <c r="O97" s="32">
        <f t="shared" si="9"/>
        <v>0</v>
      </c>
    </row>
    <row r="98" spans="1:15" ht="15" x14ac:dyDescent="0.25">
      <c r="A98" s="21" t="s">
        <v>237</v>
      </c>
      <c r="B98" s="21" t="s">
        <v>35</v>
      </c>
      <c r="C98" s="21" t="s">
        <v>36</v>
      </c>
      <c r="D98" s="22">
        <v>3</v>
      </c>
      <c r="E98" s="22">
        <v>253.45</v>
      </c>
      <c r="F98" s="22">
        <v>3</v>
      </c>
      <c r="G98" s="22">
        <v>0</v>
      </c>
      <c r="H98" s="22">
        <v>0</v>
      </c>
      <c r="I98" s="22">
        <v>0</v>
      </c>
      <c r="J98" s="22">
        <v>0</v>
      </c>
      <c r="K98" s="22">
        <v>259.45</v>
      </c>
      <c r="L98" s="44">
        <f t="shared" si="6"/>
        <v>1.1562921564848718E-2</v>
      </c>
      <c r="M98" s="32">
        <f t="shared" si="7"/>
        <v>0.97687415687030255</v>
      </c>
      <c r="N98" s="32">
        <f t="shared" si="8"/>
        <v>1.1562921564848718E-2</v>
      </c>
      <c r="O98" s="32">
        <f t="shared" si="9"/>
        <v>0</v>
      </c>
    </row>
    <row r="99" spans="1:15" ht="15" x14ac:dyDescent="0.25">
      <c r="A99" s="21" t="s">
        <v>237</v>
      </c>
      <c r="B99" s="21" t="s">
        <v>83</v>
      </c>
      <c r="C99" s="21" t="s">
        <v>84</v>
      </c>
      <c r="D99" s="22">
        <v>11.45</v>
      </c>
      <c r="E99" s="22">
        <v>210.17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221.62</v>
      </c>
      <c r="L99" s="44">
        <f t="shared" si="6"/>
        <v>5.1665012183015967E-2</v>
      </c>
      <c r="M99" s="32">
        <f t="shared" si="7"/>
        <v>0.948334987816984</v>
      </c>
      <c r="N99" s="32">
        <f t="shared" si="8"/>
        <v>0</v>
      </c>
      <c r="O99" s="32">
        <f t="shared" si="9"/>
        <v>0</v>
      </c>
    </row>
    <row r="100" spans="1:15" ht="15" x14ac:dyDescent="0.25">
      <c r="A100" s="21" t="s">
        <v>237</v>
      </c>
      <c r="B100" s="21" t="s">
        <v>75</v>
      </c>
      <c r="C100" s="21" t="s">
        <v>76</v>
      </c>
      <c r="D100" s="22">
        <v>4.55</v>
      </c>
      <c r="E100" s="22">
        <v>162.06</v>
      </c>
      <c r="F100" s="22">
        <v>13.35</v>
      </c>
      <c r="G100" s="22">
        <v>0</v>
      </c>
      <c r="H100" s="22">
        <v>0</v>
      </c>
      <c r="I100" s="22">
        <v>0</v>
      </c>
      <c r="J100" s="22">
        <v>0</v>
      </c>
      <c r="K100" s="22">
        <v>179.96</v>
      </c>
      <c r="L100" s="44">
        <f t="shared" si="6"/>
        <v>2.5283396310291174E-2</v>
      </c>
      <c r="M100" s="32">
        <f t="shared" si="7"/>
        <v>0.90053345187819511</v>
      </c>
      <c r="N100" s="32">
        <f t="shared" si="8"/>
        <v>7.4183151811513665E-2</v>
      </c>
      <c r="O100" s="32">
        <f t="shared" si="9"/>
        <v>0</v>
      </c>
    </row>
    <row r="101" spans="1:15" ht="15" x14ac:dyDescent="0.25">
      <c r="A101" s="21" t="s">
        <v>237</v>
      </c>
      <c r="B101" s="21" t="s">
        <v>73</v>
      </c>
      <c r="C101" s="21" t="s">
        <v>74</v>
      </c>
      <c r="D101" s="22">
        <v>10.199999999999999</v>
      </c>
      <c r="E101" s="22">
        <v>398.85</v>
      </c>
      <c r="F101" s="22">
        <v>21.7</v>
      </c>
      <c r="G101" s="22">
        <v>0</v>
      </c>
      <c r="H101" s="22">
        <v>0</v>
      </c>
      <c r="I101" s="22">
        <v>0</v>
      </c>
      <c r="J101" s="22">
        <v>0</v>
      </c>
      <c r="K101" s="22">
        <v>430.75</v>
      </c>
      <c r="L101" s="44">
        <f t="shared" si="6"/>
        <v>2.3679628554846198E-2</v>
      </c>
      <c r="M101" s="32">
        <f t="shared" si="7"/>
        <v>0.92594312246082422</v>
      </c>
      <c r="N101" s="32">
        <f t="shared" si="8"/>
        <v>5.0377248984329659E-2</v>
      </c>
      <c r="O101" s="32">
        <f t="shared" si="9"/>
        <v>0</v>
      </c>
    </row>
    <row r="102" spans="1:15" ht="15" x14ac:dyDescent="0.25">
      <c r="A102" s="21" t="s">
        <v>237</v>
      </c>
      <c r="B102" s="21" t="s">
        <v>49</v>
      </c>
      <c r="C102" s="21" t="s">
        <v>50</v>
      </c>
      <c r="D102" s="22">
        <v>0</v>
      </c>
      <c r="E102" s="22">
        <v>139.57</v>
      </c>
      <c r="F102" s="22">
        <v>0</v>
      </c>
      <c r="G102" s="22">
        <v>0</v>
      </c>
      <c r="H102" s="22">
        <v>0</v>
      </c>
      <c r="I102" s="22">
        <v>0</v>
      </c>
      <c r="J102" s="22">
        <v>2.25</v>
      </c>
      <c r="K102" s="22">
        <v>141.82</v>
      </c>
      <c r="L102" s="44">
        <f t="shared" si="6"/>
        <v>0</v>
      </c>
      <c r="M102" s="32">
        <f t="shared" si="7"/>
        <v>0.98413481878437459</v>
      </c>
      <c r="N102" s="32">
        <f t="shared" si="8"/>
        <v>0</v>
      </c>
      <c r="O102" s="32">
        <f t="shared" si="9"/>
        <v>1.586518121562544E-2</v>
      </c>
    </row>
    <row r="103" spans="1:15" ht="15" x14ac:dyDescent="0.25">
      <c r="A103" s="21" t="s">
        <v>237</v>
      </c>
      <c r="B103" s="21" t="s">
        <v>29</v>
      </c>
      <c r="C103" s="21" t="s">
        <v>30</v>
      </c>
      <c r="D103" s="22">
        <v>0</v>
      </c>
      <c r="E103" s="22">
        <v>109.7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109.7</v>
      </c>
      <c r="L103" s="44">
        <f t="shared" si="6"/>
        <v>0</v>
      </c>
      <c r="M103" s="32">
        <f t="shared" si="7"/>
        <v>1</v>
      </c>
      <c r="N103" s="32">
        <f t="shared" si="8"/>
        <v>0</v>
      </c>
      <c r="O103" s="32">
        <f t="shared" si="9"/>
        <v>0</v>
      </c>
    </row>
    <row r="104" spans="1:15" ht="15" x14ac:dyDescent="0.25">
      <c r="A104" s="21" t="s">
        <v>237</v>
      </c>
      <c r="B104" s="21" t="s">
        <v>81</v>
      </c>
      <c r="C104" s="21" t="s">
        <v>82</v>
      </c>
      <c r="D104" s="22">
        <v>0</v>
      </c>
      <c r="E104" s="22">
        <v>88.65</v>
      </c>
      <c r="F104" s="22">
        <v>13.5</v>
      </c>
      <c r="G104" s="22">
        <v>0</v>
      </c>
      <c r="H104" s="22">
        <v>0</v>
      </c>
      <c r="I104" s="22">
        <v>0</v>
      </c>
      <c r="J104" s="22">
        <v>0</v>
      </c>
      <c r="K104" s="22">
        <v>102.15</v>
      </c>
      <c r="L104" s="44">
        <f t="shared" si="6"/>
        <v>0</v>
      </c>
      <c r="M104" s="32">
        <f t="shared" si="7"/>
        <v>0.86784140969162993</v>
      </c>
      <c r="N104" s="32">
        <f t="shared" si="8"/>
        <v>0.13215859030837004</v>
      </c>
      <c r="O104" s="32">
        <f t="shared" si="9"/>
        <v>0</v>
      </c>
    </row>
    <row r="105" spans="1:15" ht="15" x14ac:dyDescent="0.25">
      <c r="A105" s="21" t="s">
        <v>237</v>
      </c>
      <c r="B105" s="21" t="s">
        <v>43</v>
      </c>
      <c r="C105" s="21" t="s">
        <v>44</v>
      </c>
      <c r="D105" s="22">
        <v>31.4</v>
      </c>
      <c r="E105" s="22">
        <v>199.1</v>
      </c>
      <c r="F105" s="22">
        <v>9</v>
      </c>
      <c r="G105" s="22">
        <v>0</v>
      </c>
      <c r="H105" s="22">
        <v>0</v>
      </c>
      <c r="I105" s="22">
        <v>0</v>
      </c>
      <c r="J105" s="22">
        <v>4.5</v>
      </c>
      <c r="K105" s="22">
        <v>244</v>
      </c>
      <c r="L105" s="44">
        <f t="shared" si="6"/>
        <v>0.12868852459016392</v>
      </c>
      <c r="M105" s="32">
        <f t="shared" si="7"/>
        <v>0.81598360655737701</v>
      </c>
      <c r="N105" s="32">
        <f t="shared" si="8"/>
        <v>3.6885245901639344E-2</v>
      </c>
      <c r="O105" s="32">
        <f t="shared" si="9"/>
        <v>1.8442622950819672E-2</v>
      </c>
    </row>
    <row r="106" spans="1:15" ht="15" x14ac:dyDescent="0.25">
      <c r="A106" s="21" t="s">
        <v>237</v>
      </c>
      <c r="B106" s="21" t="s">
        <v>61</v>
      </c>
      <c r="C106" s="21" t="s">
        <v>62</v>
      </c>
      <c r="D106" s="22">
        <v>3.2</v>
      </c>
      <c r="E106" s="22">
        <v>133.44999999999999</v>
      </c>
      <c r="F106" s="22">
        <v>7</v>
      </c>
      <c r="G106" s="22">
        <v>0</v>
      </c>
      <c r="H106" s="22">
        <v>0</v>
      </c>
      <c r="I106" s="22">
        <v>0</v>
      </c>
      <c r="J106" s="22">
        <v>0</v>
      </c>
      <c r="K106" s="22">
        <v>143.65</v>
      </c>
      <c r="L106" s="44">
        <f t="shared" si="6"/>
        <v>2.2276366167768884E-2</v>
      </c>
      <c r="M106" s="32">
        <f t="shared" si="7"/>
        <v>0.92899408284023655</v>
      </c>
      <c r="N106" s="32">
        <f t="shared" si="8"/>
        <v>4.8729550991994428E-2</v>
      </c>
      <c r="O106" s="32">
        <f t="shared" si="9"/>
        <v>0</v>
      </c>
    </row>
    <row r="107" spans="1:15" ht="15" x14ac:dyDescent="0.25">
      <c r="A107" s="21" t="s">
        <v>237</v>
      </c>
      <c r="B107" s="21" t="s">
        <v>77</v>
      </c>
      <c r="C107" s="21" t="s">
        <v>78</v>
      </c>
      <c r="D107" s="22">
        <v>11</v>
      </c>
      <c r="E107" s="22">
        <v>290.72000000000003</v>
      </c>
      <c r="F107" s="22">
        <v>6.75</v>
      </c>
      <c r="G107" s="22">
        <v>0</v>
      </c>
      <c r="H107" s="22">
        <v>0</v>
      </c>
      <c r="I107" s="22">
        <v>0</v>
      </c>
      <c r="J107" s="22">
        <v>0</v>
      </c>
      <c r="K107" s="22">
        <v>308.47000000000003</v>
      </c>
      <c r="L107" s="44">
        <f t="shared" si="6"/>
        <v>3.565986967938535E-2</v>
      </c>
      <c r="M107" s="32">
        <f t="shared" si="7"/>
        <v>0.94245793756281004</v>
      </c>
      <c r="N107" s="32">
        <f t="shared" si="8"/>
        <v>2.1882192757804647E-2</v>
      </c>
      <c r="O107" s="32">
        <f t="shared" si="9"/>
        <v>0</v>
      </c>
    </row>
    <row r="108" spans="1:15" ht="15" x14ac:dyDescent="0.25">
      <c r="A108" s="21" t="s">
        <v>237</v>
      </c>
      <c r="B108" s="21" t="s">
        <v>37</v>
      </c>
      <c r="C108" s="21" t="s">
        <v>38</v>
      </c>
      <c r="D108" s="22">
        <v>0</v>
      </c>
      <c r="E108" s="22">
        <v>135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135</v>
      </c>
      <c r="L108" s="44">
        <f t="shared" si="6"/>
        <v>0</v>
      </c>
      <c r="M108" s="32">
        <f t="shared" si="7"/>
        <v>1</v>
      </c>
      <c r="N108" s="32">
        <f t="shared" si="8"/>
        <v>0</v>
      </c>
      <c r="O108" s="32">
        <f t="shared" si="9"/>
        <v>0</v>
      </c>
    </row>
    <row r="109" spans="1:15" ht="15" x14ac:dyDescent="0.25">
      <c r="A109" s="21" t="s">
        <v>237</v>
      </c>
      <c r="B109" s="21" t="s">
        <v>55</v>
      </c>
      <c r="C109" s="21" t="s">
        <v>56</v>
      </c>
      <c r="D109" s="22">
        <v>1.2</v>
      </c>
      <c r="E109" s="22">
        <v>69.239999999999995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70.44</v>
      </c>
      <c r="L109" s="44">
        <f t="shared" si="6"/>
        <v>1.7035775127768313E-2</v>
      </c>
      <c r="M109" s="32">
        <f t="shared" si="7"/>
        <v>0.98296422487223167</v>
      </c>
      <c r="N109" s="32">
        <f t="shared" si="8"/>
        <v>0</v>
      </c>
      <c r="O109" s="32">
        <f t="shared" si="9"/>
        <v>0</v>
      </c>
    </row>
    <row r="110" spans="1:15" ht="15" x14ac:dyDescent="0.25">
      <c r="A110" s="21" t="s">
        <v>237</v>
      </c>
      <c r="B110" s="21" t="s">
        <v>63</v>
      </c>
      <c r="C110" s="21" t="s">
        <v>64</v>
      </c>
      <c r="D110" s="22">
        <v>2.4</v>
      </c>
      <c r="E110" s="22">
        <v>121.66</v>
      </c>
      <c r="F110" s="22">
        <v>7.2</v>
      </c>
      <c r="G110" s="22">
        <v>0</v>
      </c>
      <c r="H110" s="22">
        <v>0</v>
      </c>
      <c r="I110" s="22">
        <v>0</v>
      </c>
      <c r="J110" s="22">
        <v>0</v>
      </c>
      <c r="K110" s="22">
        <v>131.26</v>
      </c>
      <c r="L110" s="44">
        <f t="shared" si="6"/>
        <v>1.8284321194575653E-2</v>
      </c>
      <c r="M110" s="32">
        <f t="shared" si="7"/>
        <v>0.92686271522169739</v>
      </c>
      <c r="N110" s="32">
        <f t="shared" si="8"/>
        <v>5.485296358372696E-2</v>
      </c>
      <c r="O110" s="32">
        <f t="shared" si="9"/>
        <v>0</v>
      </c>
    </row>
    <row r="111" spans="1:15" ht="15" x14ac:dyDescent="0.25">
      <c r="A111" s="21" t="s">
        <v>237</v>
      </c>
      <c r="B111" s="21" t="s">
        <v>71</v>
      </c>
      <c r="C111" s="21" t="s">
        <v>72</v>
      </c>
      <c r="D111" s="22">
        <v>183.65</v>
      </c>
      <c r="E111" s="22">
        <v>903.46</v>
      </c>
      <c r="F111" s="22">
        <v>101.25</v>
      </c>
      <c r="G111" s="22">
        <v>0</v>
      </c>
      <c r="H111" s="22">
        <v>0</v>
      </c>
      <c r="I111" s="22">
        <v>0</v>
      </c>
      <c r="J111" s="22">
        <v>68.819999999999993</v>
      </c>
      <c r="K111" s="22">
        <v>1268.43</v>
      </c>
      <c r="L111" s="44">
        <f t="shared" si="6"/>
        <v>0.14478528574694702</v>
      </c>
      <c r="M111" s="32">
        <f t="shared" si="7"/>
        <v>0.71226634500918462</v>
      </c>
      <c r="N111" s="32">
        <f t="shared" si="8"/>
        <v>7.9823088384853719E-2</v>
      </c>
      <c r="O111" s="32">
        <f t="shared" si="9"/>
        <v>5.4256048816253157E-2</v>
      </c>
    </row>
    <row r="112" spans="1:15" ht="15" x14ac:dyDescent="0.25">
      <c r="A112" s="21" t="s">
        <v>237</v>
      </c>
      <c r="B112" s="21" t="s">
        <v>87</v>
      </c>
      <c r="C112" s="21" t="s">
        <v>88</v>
      </c>
      <c r="D112" s="22">
        <v>0</v>
      </c>
      <c r="E112" s="22">
        <v>124.19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124.19</v>
      </c>
      <c r="L112" s="44">
        <f t="shared" si="6"/>
        <v>0</v>
      </c>
      <c r="M112" s="32">
        <f t="shared" si="7"/>
        <v>1</v>
      </c>
      <c r="N112" s="32">
        <f t="shared" si="8"/>
        <v>0</v>
      </c>
      <c r="O112" s="32">
        <f t="shared" si="9"/>
        <v>0</v>
      </c>
    </row>
    <row r="113" spans="1:15" ht="15" x14ac:dyDescent="0.25">
      <c r="A113" s="21" t="s">
        <v>237</v>
      </c>
      <c r="B113" s="21" t="s">
        <v>93</v>
      </c>
      <c r="C113" s="21" t="s">
        <v>94</v>
      </c>
      <c r="D113" s="22">
        <v>8.1</v>
      </c>
      <c r="E113" s="22">
        <v>81.599999999999994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89.7</v>
      </c>
      <c r="L113" s="44">
        <f t="shared" si="6"/>
        <v>9.0301003344481601E-2</v>
      </c>
      <c r="M113" s="32">
        <f t="shared" si="7"/>
        <v>0.90969899665551834</v>
      </c>
      <c r="N113" s="32">
        <f t="shared" si="8"/>
        <v>0</v>
      </c>
      <c r="O113" s="32">
        <f t="shared" si="9"/>
        <v>0</v>
      </c>
    </row>
    <row r="114" spans="1:15" ht="15" x14ac:dyDescent="0.25">
      <c r="A114" s="21" t="s">
        <v>237</v>
      </c>
      <c r="B114" s="21" t="s">
        <v>17</v>
      </c>
      <c r="C114" s="21" t="s">
        <v>18</v>
      </c>
      <c r="D114" s="22">
        <v>52.86</v>
      </c>
      <c r="E114" s="22">
        <v>300.74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353.6</v>
      </c>
      <c r="L114" s="44">
        <f t="shared" si="6"/>
        <v>0.14949095022624434</v>
      </c>
      <c r="M114" s="32">
        <f t="shared" si="7"/>
        <v>0.85050904977375563</v>
      </c>
      <c r="N114" s="32">
        <f t="shared" si="8"/>
        <v>0</v>
      </c>
      <c r="O114" s="32">
        <f t="shared" si="9"/>
        <v>0</v>
      </c>
    </row>
    <row r="115" spans="1:15" ht="15" x14ac:dyDescent="0.25">
      <c r="A115" s="21" t="s">
        <v>237</v>
      </c>
      <c r="B115" s="21" t="s">
        <v>79</v>
      </c>
      <c r="C115" s="21" t="s">
        <v>80</v>
      </c>
      <c r="D115" s="22">
        <v>25</v>
      </c>
      <c r="E115" s="22">
        <v>27</v>
      </c>
      <c r="F115" s="22">
        <v>0</v>
      </c>
      <c r="G115" s="22">
        <v>0</v>
      </c>
      <c r="H115" s="22">
        <v>0</v>
      </c>
      <c r="I115" s="22">
        <v>0</v>
      </c>
      <c r="J115" s="22">
        <v>30</v>
      </c>
      <c r="K115" s="22">
        <v>82</v>
      </c>
      <c r="L115" s="44">
        <f t="shared" si="6"/>
        <v>0.3048780487804878</v>
      </c>
      <c r="M115" s="32">
        <f t="shared" si="7"/>
        <v>0.32926829268292684</v>
      </c>
      <c r="N115" s="32">
        <f t="shared" si="8"/>
        <v>0</v>
      </c>
      <c r="O115" s="32">
        <f t="shared" si="9"/>
        <v>0.36585365853658536</v>
      </c>
    </row>
    <row r="116" spans="1:15" ht="15" x14ac:dyDescent="0.25">
      <c r="A116" s="21" t="s">
        <v>237</v>
      </c>
      <c r="B116" s="21" t="s">
        <v>19</v>
      </c>
      <c r="C116" s="21" t="s">
        <v>20</v>
      </c>
      <c r="D116" s="22">
        <v>44.3</v>
      </c>
      <c r="E116" s="22">
        <v>423.06</v>
      </c>
      <c r="F116" s="22">
        <v>2.25</v>
      </c>
      <c r="G116" s="22">
        <v>0</v>
      </c>
      <c r="H116" s="22">
        <v>0</v>
      </c>
      <c r="I116" s="22">
        <v>0</v>
      </c>
      <c r="J116" s="22">
        <v>2.4</v>
      </c>
      <c r="K116" s="22">
        <v>487.76</v>
      </c>
      <c r="L116" s="44">
        <f t="shared" si="6"/>
        <v>9.0823355748728879E-2</v>
      </c>
      <c r="M116" s="32">
        <f t="shared" si="7"/>
        <v>0.86735279645727414</v>
      </c>
      <c r="N116" s="32">
        <f t="shared" si="8"/>
        <v>4.612924389043792E-3</v>
      </c>
      <c r="O116" s="32">
        <f t="shared" si="9"/>
        <v>4.9204526816467118E-3</v>
      </c>
    </row>
    <row r="117" spans="1:15" ht="15" x14ac:dyDescent="0.25">
      <c r="A117" s="21" t="s">
        <v>237</v>
      </c>
      <c r="B117" s="21" t="s">
        <v>51</v>
      </c>
      <c r="C117" s="21" t="s">
        <v>52</v>
      </c>
      <c r="D117" s="22">
        <v>0</v>
      </c>
      <c r="E117" s="22">
        <v>26.3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26.3</v>
      </c>
      <c r="L117" s="44">
        <f t="shared" si="6"/>
        <v>0</v>
      </c>
      <c r="M117" s="32">
        <f t="shared" si="7"/>
        <v>1</v>
      </c>
      <c r="N117" s="32">
        <f t="shared" si="8"/>
        <v>0</v>
      </c>
      <c r="O117" s="32">
        <f t="shared" si="9"/>
        <v>0</v>
      </c>
    </row>
    <row r="118" spans="1:15" ht="15" x14ac:dyDescent="0.25">
      <c r="A118" s="21" t="s">
        <v>237</v>
      </c>
      <c r="B118" s="21" t="s">
        <v>89</v>
      </c>
      <c r="C118" s="21" t="s">
        <v>90</v>
      </c>
      <c r="D118" s="22">
        <v>9.9</v>
      </c>
      <c r="E118" s="22">
        <v>99.05</v>
      </c>
      <c r="F118" s="22">
        <v>9.9</v>
      </c>
      <c r="G118" s="22">
        <v>0</v>
      </c>
      <c r="H118" s="22">
        <v>0</v>
      </c>
      <c r="I118" s="22">
        <v>0</v>
      </c>
      <c r="J118" s="22">
        <v>0</v>
      </c>
      <c r="K118" s="22">
        <v>118.85</v>
      </c>
      <c r="L118" s="44">
        <f t="shared" si="6"/>
        <v>8.3298275136726968E-2</v>
      </c>
      <c r="M118" s="32">
        <f t="shared" si="7"/>
        <v>0.83340344972654612</v>
      </c>
      <c r="N118" s="32">
        <f t="shared" si="8"/>
        <v>8.3298275136726968E-2</v>
      </c>
      <c r="O118" s="32">
        <f t="shared" si="9"/>
        <v>0</v>
      </c>
    </row>
    <row r="119" spans="1:15" ht="15" x14ac:dyDescent="0.25">
      <c r="A119" s="21" t="s">
        <v>237</v>
      </c>
      <c r="B119" s="21" t="s">
        <v>47</v>
      </c>
      <c r="C119" s="21" t="s">
        <v>48</v>
      </c>
      <c r="D119" s="22">
        <v>15.25</v>
      </c>
      <c r="E119" s="22">
        <v>109.1</v>
      </c>
      <c r="F119" s="22">
        <v>4</v>
      </c>
      <c r="G119" s="22">
        <v>0</v>
      </c>
      <c r="H119" s="22">
        <v>0</v>
      </c>
      <c r="I119" s="22">
        <v>0</v>
      </c>
      <c r="J119" s="22">
        <v>0</v>
      </c>
      <c r="K119" s="22">
        <v>128.35</v>
      </c>
      <c r="L119" s="44">
        <f t="shared" si="6"/>
        <v>0.11881573821581613</v>
      </c>
      <c r="M119" s="32">
        <f t="shared" si="7"/>
        <v>0.85001947798987143</v>
      </c>
      <c r="N119" s="32">
        <f t="shared" si="8"/>
        <v>3.116478379431243E-2</v>
      </c>
      <c r="O119" s="32">
        <f t="shared" si="9"/>
        <v>0</v>
      </c>
    </row>
    <row r="120" spans="1:15" ht="15" x14ac:dyDescent="0.25">
      <c r="A120" s="21" t="s">
        <v>237</v>
      </c>
      <c r="B120" s="21" t="s">
        <v>85</v>
      </c>
      <c r="C120" s="21" t="s">
        <v>86</v>
      </c>
      <c r="D120" s="22">
        <v>0</v>
      </c>
      <c r="E120" s="22">
        <v>33</v>
      </c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s="22">
        <v>33</v>
      </c>
      <c r="L120" s="44">
        <f t="shared" si="6"/>
        <v>0</v>
      </c>
      <c r="M120" s="32">
        <f t="shared" si="7"/>
        <v>1</v>
      </c>
      <c r="N120" s="32">
        <f t="shared" si="8"/>
        <v>0</v>
      </c>
      <c r="O120" s="32">
        <f t="shared" si="9"/>
        <v>0</v>
      </c>
    </row>
    <row r="121" spans="1:15" ht="15" x14ac:dyDescent="0.25">
      <c r="A121" s="21" t="s">
        <v>237</v>
      </c>
      <c r="B121" s="21" t="s">
        <v>41</v>
      </c>
      <c r="C121" s="21" t="s">
        <v>42</v>
      </c>
      <c r="D121" s="22">
        <v>0</v>
      </c>
      <c r="E121" s="22">
        <v>52.67</v>
      </c>
      <c r="F121" s="22">
        <v>10.3</v>
      </c>
      <c r="G121" s="22">
        <v>0</v>
      </c>
      <c r="H121" s="22">
        <v>0</v>
      </c>
      <c r="I121" s="22">
        <v>0</v>
      </c>
      <c r="J121" s="22">
        <v>14</v>
      </c>
      <c r="K121" s="22">
        <v>76.97</v>
      </c>
      <c r="L121" s="44">
        <f t="shared" si="6"/>
        <v>0</v>
      </c>
      <c r="M121" s="32">
        <f t="shared" si="7"/>
        <v>0.68429258152526962</v>
      </c>
      <c r="N121" s="32">
        <f t="shared" si="8"/>
        <v>0.13381837079381578</v>
      </c>
      <c r="O121" s="32">
        <f t="shared" si="9"/>
        <v>0.18188904768091466</v>
      </c>
    </row>
    <row r="122" spans="1:15" ht="15" x14ac:dyDescent="0.25">
      <c r="A122">
        <v>2012</v>
      </c>
      <c r="B122" t="s">
        <v>100</v>
      </c>
      <c r="C122"/>
      <c r="D122">
        <f t="shared" ref="D122:K122" si="12">SUM(D81:D121)</f>
        <v>593.55999999999995</v>
      </c>
      <c r="E122">
        <f t="shared" si="12"/>
        <v>6947.9500000000007</v>
      </c>
      <c r="F122">
        <f t="shared" si="12"/>
        <v>524.49999999999989</v>
      </c>
      <c r="G122">
        <f t="shared" si="12"/>
        <v>70.2</v>
      </c>
      <c r="H122">
        <f t="shared" si="12"/>
        <v>4.5</v>
      </c>
      <c r="I122">
        <f t="shared" si="12"/>
        <v>48.75</v>
      </c>
      <c r="J122">
        <f t="shared" si="12"/>
        <v>144.22</v>
      </c>
      <c r="K122">
        <f t="shared" si="12"/>
        <v>8360.6799999999985</v>
      </c>
      <c r="L122" s="44">
        <f t="shared" si="6"/>
        <v>7.0994225350091145E-2</v>
      </c>
      <c r="M122" s="32">
        <f t="shared" si="7"/>
        <v>0.83102690211800978</v>
      </c>
      <c r="N122" s="32">
        <f t="shared" si="8"/>
        <v>6.273413167350024E-2</v>
      </c>
      <c r="O122" s="32">
        <f t="shared" si="9"/>
        <v>3.2015338465292302E-2</v>
      </c>
    </row>
    <row r="123" spans="1:15" ht="15.75" thickBot="1" x14ac:dyDescent="0.3">
      <c r="A123" s="48">
        <v>2012</v>
      </c>
      <c r="B123" s="49" t="s">
        <v>317</v>
      </c>
      <c r="C123" s="48"/>
      <c r="D123" s="48">
        <f>D122-D92</f>
        <v>550.05999999999995</v>
      </c>
      <c r="E123" s="48">
        <f t="shared" ref="E123:K123" si="13">E122-E92</f>
        <v>6931.4500000000007</v>
      </c>
      <c r="F123" s="48">
        <f t="shared" si="13"/>
        <v>334.5499999999999</v>
      </c>
      <c r="G123" s="48">
        <f t="shared" si="13"/>
        <v>0</v>
      </c>
      <c r="H123" s="48">
        <f t="shared" si="13"/>
        <v>0</v>
      </c>
      <c r="I123" s="48">
        <f t="shared" si="13"/>
        <v>0</v>
      </c>
      <c r="J123" s="48">
        <f t="shared" si="13"/>
        <v>137.97</v>
      </c>
      <c r="K123" s="48">
        <f t="shared" si="13"/>
        <v>7981.0299999999988</v>
      </c>
      <c r="L123" s="50">
        <f t="shared" si="6"/>
        <v>6.8920928752303906E-2</v>
      </c>
      <c r="M123" s="51">
        <f t="shared" si="7"/>
        <v>0.8684906584739065</v>
      </c>
      <c r="N123" s="51">
        <f t="shared" si="8"/>
        <v>4.1918148409415823E-2</v>
      </c>
      <c r="O123" s="51">
        <f t="shared" si="9"/>
        <v>1.7287242373478111E-2</v>
      </c>
    </row>
    <row r="124" spans="1:15" ht="15" x14ac:dyDescent="0.25">
      <c r="A124" s="8" t="s">
        <v>244</v>
      </c>
      <c r="B124" s="8" t="s">
        <v>11</v>
      </c>
      <c r="C124" s="8" t="s">
        <v>12</v>
      </c>
      <c r="D124" s="9">
        <v>0</v>
      </c>
      <c r="E124" s="9">
        <v>194.51</v>
      </c>
      <c r="F124" s="9">
        <v>14.1</v>
      </c>
      <c r="G124" s="9">
        <v>0</v>
      </c>
      <c r="H124" s="9">
        <v>0</v>
      </c>
      <c r="I124" s="9">
        <v>0</v>
      </c>
      <c r="J124" s="9">
        <v>0</v>
      </c>
      <c r="K124" s="9">
        <v>208.61</v>
      </c>
      <c r="L124" s="44">
        <f t="shared" si="6"/>
        <v>0</v>
      </c>
      <c r="M124" s="32">
        <f t="shared" si="7"/>
        <v>0.93240975983893382</v>
      </c>
      <c r="N124" s="32">
        <f t="shared" si="8"/>
        <v>6.7590240161066101E-2</v>
      </c>
      <c r="O124" s="32">
        <f t="shared" si="9"/>
        <v>0</v>
      </c>
    </row>
    <row r="125" spans="1:15" ht="15" x14ac:dyDescent="0.25">
      <c r="A125" s="8" t="s">
        <v>244</v>
      </c>
      <c r="B125" s="8" t="s">
        <v>13</v>
      </c>
      <c r="C125" s="8" t="s">
        <v>14</v>
      </c>
      <c r="D125" s="9">
        <v>3</v>
      </c>
      <c r="E125" s="9">
        <v>71.27</v>
      </c>
      <c r="F125" s="9">
        <v>5</v>
      </c>
      <c r="G125" s="9">
        <v>0</v>
      </c>
      <c r="H125" s="9">
        <v>0</v>
      </c>
      <c r="I125" s="9">
        <v>0</v>
      </c>
      <c r="J125" s="9">
        <v>0</v>
      </c>
      <c r="K125" s="9">
        <v>79.27</v>
      </c>
      <c r="L125" s="44">
        <f t="shared" si="6"/>
        <v>3.784533871578151E-2</v>
      </c>
      <c r="M125" s="32">
        <f t="shared" si="7"/>
        <v>0.89907909675791597</v>
      </c>
      <c r="N125" s="32">
        <f t="shared" si="8"/>
        <v>6.3075564526302516E-2</v>
      </c>
      <c r="O125" s="32">
        <f t="shared" si="9"/>
        <v>0</v>
      </c>
    </row>
    <row r="126" spans="1:15" ht="15" x14ac:dyDescent="0.25">
      <c r="A126" s="8" t="s">
        <v>244</v>
      </c>
      <c r="B126" s="8" t="s">
        <v>15</v>
      </c>
      <c r="C126" s="8" t="s">
        <v>16</v>
      </c>
      <c r="D126" s="9">
        <v>12</v>
      </c>
      <c r="E126" s="9">
        <v>25.5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37.5</v>
      </c>
      <c r="L126" s="44">
        <f t="shared" si="6"/>
        <v>0.32</v>
      </c>
      <c r="M126" s="32">
        <f t="shared" si="7"/>
        <v>0.68</v>
      </c>
      <c r="N126" s="32">
        <f t="shared" si="8"/>
        <v>0</v>
      </c>
      <c r="O126" s="32">
        <f t="shared" si="9"/>
        <v>0</v>
      </c>
    </row>
    <row r="127" spans="1:15" ht="15" x14ac:dyDescent="0.25">
      <c r="A127" s="8" t="s">
        <v>244</v>
      </c>
      <c r="B127" s="8" t="s">
        <v>21</v>
      </c>
      <c r="C127" s="8" t="s">
        <v>22</v>
      </c>
      <c r="D127" s="9">
        <v>0</v>
      </c>
      <c r="E127" s="9">
        <v>27.6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27.6</v>
      </c>
      <c r="L127" s="44">
        <f t="shared" si="6"/>
        <v>0</v>
      </c>
      <c r="M127" s="32">
        <f t="shared" si="7"/>
        <v>1</v>
      </c>
      <c r="N127" s="32">
        <f t="shared" si="8"/>
        <v>0</v>
      </c>
      <c r="O127" s="32">
        <f t="shared" si="9"/>
        <v>0</v>
      </c>
    </row>
    <row r="128" spans="1:15" ht="15" x14ac:dyDescent="0.25">
      <c r="A128" s="8" t="s">
        <v>244</v>
      </c>
      <c r="B128" s="8" t="s">
        <v>25</v>
      </c>
      <c r="C128" s="8" t="s">
        <v>26</v>
      </c>
      <c r="D128" s="9">
        <v>0</v>
      </c>
      <c r="E128" s="9">
        <v>359.1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359.1</v>
      </c>
      <c r="L128" s="44">
        <f t="shared" si="6"/>
        <v>0</v>
      </c>
      <c r="M128" s="32">
        <f t="shared" si="7"/>
        <v>1</v>
      </c>
      <c r="N128" s="32">
        <f t="shared" si="8"/>
        <v>0</v>
      </c>
      <c r="O128" s="32">
        <f t="shared" si="9"/>
        <v>0</v>
      </c>
    </row>
    <row r="129" spans="1:15" ht="15" x14ac:dyDescent="0.25">
      <c r="A129" s="8" t="s">
        <v>244</v>
      </c>
      <c r="B129" s="8" t="s">
        <v>23</v>
      </c>
      <c r="C129" s="8" t="s">
        <v>24</v>
      </c>
      <c r="D129" s="9">
        <v>66</v>
      </c>
      <c r="E129" s="9">
        <v>525</v>
      </c>
      <c r="F129" s="9">
        <v>34.5</v>
      </c>
      <c r="G129" s="9">
        <v>0</v>
      </c>
      <c r="H129" s="9">
        <v>0</v>
      </c>
      <c r="I129" s="9">
        <v>0</v>
      </c>
      <c r="J129" s="9">
        <v>7.5</v>
      </c>
      <c r="K129" s="9">
        <v>633</v>
      </c>
      <c r="L129" s="44">
        <f t="shared" si="6"/>
        <v>0.10426540284360189</v>
      </c>
      <c r="M129" s="32">
        <f t="shared" si="7"/>
        <v>0.82938388625592419</v>
      </c>
      <c r="N129" s="32">
        <f t="shared" si="8"/>
        <v>5.4502369668246446E-2</v>
      </c>
      <c r="O129" s="32">
        <f t="shared" si="9"/>
        <v>1.1848341232227487E-2</v>
      </c>
    </row>
    <row r="130" spans="1:15" ht="15" x14ac:dyDescent="0.25">
      <c r="A130" s="8" t="s">
        <v>244</v>
      </c>
      <c r="B130" s="8" t="s">
        <v>45</v>
      </c>
      <c r="C130" s="8" t="s">
        <v>46</v>
      </c>
      <c r="D130" s="9">
        <v>0</v>
      </c>
      <c r="E130" s="9">
        <v>289.5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289.5</v>
      </c>
      <c r="L130" s="44">
        <f t="shared" ref="L130:L193" si="14">D130/K130</f>
        <v>0</v>
      </c>
      <c r="M130" s="32">
        <f t="shared" ref="M130:M193" si="15">E130/K130</f>
        <v>1</v>
      </c>
      <c r="N130" s="32">
        <f t="shared" ref="N130:N193" si="16">F130/K130</f>
        <v>0</v>
      </c>
      <c r="O130" s="32">
        <f t="shared" ref="O130:O193" si="17">(G130+H130+I130+J130)/K130</f>
        <v>0</v>
      </c>
    </row>
    <row r="131" spans="1:15" ht="15" x14ac:dyDescent="0.25">
      <c r="A131" s="8" t="s">
        <v>244</v>
      </c>
      <c r="B131" s="8" t="s">
        <v>65</v>
      </c>
      <c r="C131" s="8" t="s">
        <v>66</v>
      </c>
      <c r="D131" s="9">
        <v>58.4</v>
      </c>
      <c r="E131" s="9">
        <v>563.80999999999995</v>
      </c>
      <c r="F131" s="9">
        <v>48</v>
      </c>
      <c r="G131" s="9">
        <v>0</v>
      </c>
      <c r="H131" s="9">
        <v>0</v>
      </c>
      <c r="I131" s="9">
        <v>0</v>
      </c>
      <c r="J131" s="9">
        <v>1.25</v>
      </c>
      <c r="K131" s="9">
        <v>671.46</v>
      </c>
      <c r="L131" s="44">
        <f t="shared" si="14"/>
        <v>8.6974652250320195E-2</v>
      </c>
      <c r="M131" s="32">
        <f t="shared" si="15"/>
        <v>0.8396777172132367</v>
      </c>
      <c r="N131" s="32">
        <f t="shared" si="16"/>
        <v>7.1486015548208381E-2</v>
      </c>
      <c r="O131" s="32">
        <f t="shared" si="17"/>
        <v>1.8616149882345933E-3</v>
      </c>
    </row>
    <row r="132" spans="1:15" ht="15" x14ac:dyDescent="0.25">
      <c r="A132" s="8" t="s">
        <v>244</v>
      </c>
      <c r="B132" s="8" t="s">
        <v>91</v>
      </c>
      <c r="C132" s="8" t="s">
        <v>92</v>
      </c>
      <c r="D132" s="9">
        <v>0</v>
      </c>
      <c r="E132" s="9">
        <v>117.4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117.4</v>
      </c>
      <c r="L132" s="44">
        <f t="shared" si="14"/>
        <v>0</v>
      </c>
      <c r="M132" s="32">
        <f t="shared" si="15"/>
        <v>1</v>
      </c>
      <c r="N132" s="32">
        <f t="shared" si="16"/>
        <v>0</v>
      </c>
      <c r="O132" s="32">
        <f t="shared" si="17"/>
        <v>0</v>
      </c>
    </row>
    <row r="133" spans="1:15" ht="15" x14ac:dyDescent="0.25">
      <c r="A133" s="8" t="s">
        <v>244</v>
      </c>
      <c r="B133" s="8" t="s">
        <v>53</v>
      </c>
      <c r="C133" s="8" t="s">
        <v>54</v>
      </c>
      <c r="D133" s="9">
        <v>16.5</v>
      </c>
      <c r="E133" s="9">
        <v>166.6</v>
      </c>
      <c r="F133" s="9">
        <v>0</v>
      </c>
      <c r="G133" s="9">
        <v>0</v>
      </c>
      <c r="H133" s="9">
        <v>0</v>
      </c>
      <c r="I133" s="9">
        <v>0</v>
      </c>
      <c r="J133" s="9">
        <v>2</v>
      </c>
      <c r="K133" s="9">
        <v>185.1</v>
      </c>
      <c r="L133" s="44">
        <f t="shared" si="14"/>
        <v>8.9141004862236625E-2</v>
      </c>
      <c r="M133" s="32">
        <f t="shared" si="15"/>
        <v>0.90005402485143171</v>
      </c>
      <c r="N133" s="32">
        <f t="shared" si="16"/>
        <v>0</v>
      </c>
      <c r="O133" s="32">
        <f t="shared" si="17"/>
        <v>1.0804970286331712E-2</v>
      </c>
    </row>
    <row r="134" spans="1:15" ht="15" x14ac:dyDescent="0.25">
      <c r="A134" s="8" t="s">
        <v>244</v>
      </c>
      <c r="B134" s="8" t="s">
        <v>69</v>
      </c>
      <c r="C134" s="8" t="s">
        <v>70</v>
      </c>
      <c r="D134" s="9">
        <v>15.4</v>
      </c>
      <c r="E134" s="9">
        <v>601.04999999999995</v>
      </c>
      <c r="F134" s="9">
        <v>30.5</v>
      </c>
      <c r="G134" s="9">
        <v>0</v>
      </c>
      <c r="H134" s="9">
        <v>0</v>
      </c>
      <c r="I134" s="9">
        <v>0</v>
      </c>
      <c r="J134" s="9">
        <v>1.7</v>
      </c>
      <c r="K134" s="9">
        <v>648.65</v>
      </c>
      <c r="L134" s="44">
        <f t="shared" si="14"/>
        <v>2.3741617204964156E-2</v>
      </c>
      <c r="M134" s="32">
        <f t="shared" si="15"/>
        <v>0.92661681954829256</v>
      </c>
      <c r="N134" s="32">
        <f t="shared" si="16"/>
        <v>4.7020735373467973E-2</v>
      </c>
      <c r="O134" s="32">
        <f t="shared" si="17"/>
        <v>2.6208278732752642E-3</v>
      </c>
    </row>
    <row r="135" spans="1:15" x14ac:dyDescent="0.2">
      <c r="A135" s="45" t="s">
        <v>244</v>
      </c>
      <c r="B135" s="45" t="s">
        <v>67</v>
      </c>
      <c r="C135" s="45" t="s">
        <v>68</v>
      </c>
      <c r="D135" s="45">
        <v>74.900000000000006</v>
      </c>
      <c r="E135" s="45">
        <v>31</v>
      </c>
      <c r="F135" s="45">
        <v>244.55</v>
      </c>
      <c r="G135" s="45">
        <v>84</v>
      </c>
      <c r="H135" s="45">
        <v>9</v>
      </c>
      <c r="I135" s="45">
        <v>71.3</v>
      </c>
      <c r="J135" s="45">
        <v>6.25</v>
      </c>
      <c r="K135" s="45">
        <v>521</v>
      </c>
      <c r="L135" s="46">
        <f t="shared" si="14"/>
        <v>0.14376199616122842</v>
      </c>
      <c r="M135" s="47">
        <f t="shared" si="15"/>
        <v>5.9500959692898273E-2</v>
      </c>
      <c r="N135" s="47">
        <f t="shared" si="16"/>
        <v>0.46938579654510559</v>
      </c>
      <c r="O135" s="47">
        <f t="shared" si="17"/>
        <v>0.32735124760076778</v>
      </c>
    </row>
    <row r="136" spans="1:15" ht="15" x14ac:dyDescent="0.25">
      <c r="A136" s="8" t="s">
        <v>244</v>
      </c>
      <c r="B136" s="8" t="s">
        <v>31</v>
      </c>
      <c r="C136" s="8" t="s">
        <v>32</v>
      </c>
      <c r="D136" s="9">
        <v>0</v>
      </c>
      <c r="E136" s="9">
        <v>161.4</v>
      </c>
      <c r="F136" s="9">
        <v>0</v>
      </c>
      <c r="G136" s="9">
        <v>0</v>
      </c>
      <c r="H136" s="9">
        <v>0</v>
      </c>
      <c r="I136" s="9">
        <v>0</v>
      </c>
      <c r="J136" s="9">
        <v>2</v>
      </c>
      <c r="K136" s="9">
        <v>163.4</v>
      </c>
      <c r="L136" s="44">
        <f t="shared" si="14"/>
        <v>0</v>
      </c>
      <c r="M136" s="32">
        <f t="shared" si="15"/>
        <v>0.9877600979192166</v>
      </c>
      <c r="N136" s="32">
        <f t="shared" si="16"/>
        <v>0</v>
      </c>
      <c r="O136" s="32">
        <f t="shared" si="17"/>
        <v>1.2239902080783353E-2</v>
      </c>
    </row>
    <row r="137" spans="1:15" ht="15" x14ac:dyDescent="0.25">
      <c r="A137" s="8" t="s">
        <v>244</v>
      </c>
      <c r="B137" s="8" t="s">
        <v>57</v>
      </c>
      <c r="C137" s="8" t="s">
        <v>58</v>
      </c>
      <c r="D137" s="9">
        <v>0</v>
      </c>
      <c r="E137" s="9">
        <v>203.65</v>
      </c>
      <c r="F137" s="9">
        <v>9</v>
      </c>
      <c r="G137" s="9">
        <v>0</v>
      </c>
      <c r="H137" s="9">
        <v>0</v>
      </c>
      <c r="I137" s="9">
        <v>0</v>
      </c>
      <c r="J137" s="9">
        <v>0</v>
      </c>
      <c r="K137" s="9">
        <v>212.65</v>
      </c>
      <c r="L137" s="44">
        <f t="shared" si="14"/>
        <v>0</v>
      </c>
      <c r="M137" s="32">
        <f t="shared" si="15"/>
        <v>0.95767693392899134</v>
      </c>
      <c r="N137" s="32">
        <f t="shared" si="16"/>
        <v>4.2323066071008698E-2</v>
      </c>
      <c r="O137" s="32">
        <f t="shared" si="17"/>
        <v>0</v>
      </c>
    </row>
    <row r="138" spans="1:15" ht="15" x14ac:dyDescent="0.25">
      <c r="A138" s="8" t="s">
        <v>244</v>
      </c>
      <c r="B138" s="8" t="s">
        <v>33</v>
      </c>
      <c r="C138" s="8" t="s">
        <v>99</v>
      </c>
      <c r="D138" s="9">
        <v>0.8</v>
      </c>
      <c r="E138" s="9">
        <v>161.26</v>
      </c>
      <c r="F138" s="9">
        <v>5</v>
      </c>
      <c r="G138" s="9">
        <v>0</v>
      </c>
      <c r="H138" s="9">
        <v>0</v>
      </c>
      <c r="I138" s="9">
        <v>0</v>
      </c>
      <c r="J138" s="9">
        <v>3.7</v>
      </c>
      <c r="K138" s="9">
        <v>170.76</v>
      </c>
      <c r="L138" s="44">
        <f t="shared" si="14"/>
        <v>4.6849379245725003E-3</v>
      </c>
      <c r="M138" s="32">
        <f t="shared" si="15"/>
        <v>0.94436636214570158</v>
      </c>
      <c r="N138" s="32">
        <f t="shared" si="16"/>
        <v>2.9280862028578124E-2</v>
      </c>
      <c r="O138" s="32">
        <f t="shared" si="17"/>
        <v>2.1667837901147811E-2</v>
      </c>
    </row>
    <row r="139" spans="1:15" ht="15" x14ac:dyDescent="0.25">
      <c r="A139" s="8" t="s">
        <v>244</v>
      </c>
      <c r="B139" s="8" t="s">
        <v>27</v>
      </c>
      <c r="C139" s="8" t="s">
        <v>28</v>
      </c>
      <c r="D139" s="9">
        <v>18</v>
      </c>
      <c r="E139" s="9">
        <v>265.91000000000003</v>
      </c>
      <c r="F139" s="9">
        <v>3.5</v>
      </c>
      <c r="G139" s="9">
        <v>0</v>
      </c>
      <c r="H139" s="9">
        <v>0</v>
      </c>
      <c r="I139" s="9">
        <v>0</v>
      </c>
      <c r="J139" s="9">
        <v>1.5</v>
      </c>
      <c r="K139" s="9">
        <v>288.91000000000003</v>
      </c>
      <c r="L139" s="44">
        <f t="shared" si="14"/>
        <v>6.2303139385967946E-2</v>
      </c>
      <c r="M139" s="32">
        <f t="shared" si="15"/>
        <v>0.92039043300681878</v>
      </c>
      <c r="N139" s="32">
        <f t="shared" si="16"/>
        <v>1.2114499325049322E-2</v>
      </c>
      <c r="O139" s="32">
        <f t="shared" si="17"/>
        <v>5.1919282821639955E-3</v>
      </c>
    </row>
    <row r="140" spans="1:15" ht="15" x14ac:dyDescent="0.25">
      <c r="A140" s="8" t="s">
        <v>244</v>
      </c>
      <c r="B140" s="8" t="s">
        <v>59</v>
      </c>
      <c r="C140" s="8" t="s">
        <v>60</v>
      </c>
      <c r="D140" s="9">
        <v>0</v>
      </c>
      <c r="E140" s="9">
        <v>40.299999999999997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40.299999999999997</v>
      </c>
      <c r="L140" s="44">
        <f t="shared" si="14"/>
        <v>0</v>
      </c>
      <c r="M140" s="32">
        <f t="shared" si="15"/>
        <v>1</v>
      </c>
      <c r="N140" s="32">
        <f t="shared" si="16"/>
        <v>0</v>
      </c>
      <c r="O140" s="32">
        <f t="shared" si="17"/>
        <v>0</v>
      </c>
    </row>
    <row r="141" spans="1:15" ht="15" x14ac:dyDescent="0.25">
      <c r="A141" s="8" t="s">
        <v>244</v>
      </c>
      <c r="B141" s="8" t="s">
        <v>35</v>
      </c>
      <c r="C141" s="8" t="s">
        <v>36</v>
      </c>
      <c r="D141" s="9">
        <v>3.6</v>
      </c>
      <c r="E141" s="9">
        <v>304.14999999999998</v>
      </c>
      <c r="F141" s="9">
        <v>4.4000000000000004</v>
      </c>
      <c r="G141" s="9">
        <v>0</v>
      </c>
      <c r="H141" s="9">
        <v>0</v>
      </c>
      <c r="I141" s="9">
        <v>0</v>
      </c>
      <c r="J141" s="9">
        <v>0</v>
      </c>
      <c r="K141" s="9">
        <v>312.14999999999998</v>
      </c>
      <c r="L141" s="44">
        <f t="shared" si="14"/>
        <v>1.1532916866890919E-2</v>
      </c>
      <c r="M141" s="32">
        <f t="shared" si="15"/>
        <v>0.97437129585135351</v>
      </c>
      <c r="N141" s="32">
        <f t="shared" si="16"/>
        <v>1.4095787281755569E-2</v>
      </c>
      <c r="O141" s="32">
        <f t="shared" si="17"/>
        <v>0</v>
      </c>
    </row>
    <row r="142" spans="1:15" ht="15" x14ac:dyDescent="0.25">
      <c r="A142" s="8" t="s">
        <v>244</v>
      </c>
      <c r="B142" s="8" t="s">
        <v>83</v>
      </c>
      <c r="C142" s="8" t="s">
        <v>84</v>
      </c>
      <c r="D142" s="9">
        <v>7.6</v>
      </c>
      <c r="E142" s="9">
        <v>364.77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372.37</v>
      </c>
      <c r="L142" s="44">
        <f t="shared" si="14"/>
        <v>2.0409807449579719E-2</v>
      </c>
      <c r="M142" s="32">
        <f t="shared" si="15"/>
        <v>0.97959019255042024</v>
      </c>
      <c r="N142" s="32">
        <f t="shared" si="16"/>
        <v>0</v>
      </c>
      <c r="O142" s="32">
        <f t="shared" si="17"/>
        <v>0</v>
      </c>
    </row>
    <row r="143" spans="1:15" ht="15" x14ac:dyDescent="0.25">
      <c r="A143" s="8" t="s">
        <v>244</v>
      </c>
      <c r="B143" s="8" t="s">
        <v>75</v>
      </c>
      <c r="C143" s="8" t="s">
        <v>76</v>
      </c>
      <c r="D143" s="9">
        <v>0</v>
      </c>
      <c r="E143" s="9">
        <v>280.37</v>
      </c>
      <c r="F143" s="9">
        <v>18</v>
      </c>
      <c r="G143" s="9">
        <v>0</v>
      </c>
      <c r="H143" s="9">
        <v>0</v>
      </c>
      <c r="I143" s="9">
        <v>0</v>
      </c>
      <c r="J143" s="9">
        <v>0</v>
      </c>
      <c r="K143" s="9">
        <v>298.37</v>
      </c>
      <c r="L143" s="44">
        <f t="shared" si="14"/>
        <v>0</v>
      </c>
      <c r="M143" s="32">
        <f t="shared" si="15"/>
        <v>0.9396722190568757</v>
      </c>
      <c r="N143" s="32">
        <f t="shared" si="16"/>
        <v>6.0327780943124305E-2</v>
      </c>
      <c r="O143" s="32">
        <f t="shared" si="17"/>
        <v>0</v>
      </c>
    </row>
    <row r="144" spans="1:15" ht="15" x14ac:dyDescent="0.25">
      <c r="A144" s="8" t="s">
        <v>244</v>
      </c>
      <c r="B144" s="8" t="s">
        <v>73</v>
      </c>
      <c r="C144" s="8" t="s">
        <v>74</v>
      </c>
      <c r="D144" s="9">
        <v>23.5</v>
      </c>
      <c r="E144" s="9">
        <v>577.79999999999995</v>
      </c>
      <c r="F144" s="9">
        <v>10.6</v>
      </c>
      <c r="G144" s="9">
        <v>0</v>
      </c>
      <c r="H144" s="9">
        <v>0</v>
      </c>
      <c r="I144" s="9">
        <v>0</v>
      </c>
      <c r="J144" s="9">
        <v>0</v>
      </c>
      <c r="K144" s="9">
        <v>611.9</v>
      </c>
      <c r="L144" s="44">
        <f t="shared" si="14"/>
        <v>3.8404968132047725E-2</v>
      </c>
      <c r="M144" s="32">
        <f t="shared" si="15"/>
        <v>0.94427193985945412</v>
      </c>
      <c r="N144" s="32">
        <f t="shared" si="16"/>
        <v>1.7323092008498121E-2</v>
      </c>
      <c r="O144" s="32">
        <f t="shared" si="17"/>
        <v>0</v>
      </c>
    </row>
    <row r="145" spans="1:15" ht="15" x14ac:dyDescent="0.25">
      <c r="A145" s="8" t="s">
        <v>244</v>
      </c>
      <c r="B145" s="8" t="s">
        <v>49</v>
      </c>
      <c r="C145" s="8" t="s">
        <v>50</v>
      </c>
      <c r="D145" s="9">
        <v>0</v>
      </c>
      <c r="E145" s="9">
        <v>197.41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197.41</v>
      </c>
      <c r="L145" s="44">
        <f t="shared" si="14"/>
        <v>0</v>
      </c>
      <c r="M145" s="32">
        <f t="shared" si="15"/>
        <v>1</v>
      </c>
      <c r="N145" s="32">
        <f t="shared" si="16"/>
        <v>0</v>
      </c>
      <c r="O145" s="32">
        <f t="shared" si="17"/>
        <v>0</v>
      </c>
    </row>
    <row r="146" spans="1:15" ht="15" x14ac:dyDescent="0.25">
      <c r="A146" s="8" t="s">
        <v>244</v>
      </c>
      <c r="B146" s="8" t="s">
        <v>29</v>
      </c>
      <c r="C146" s="8" t="s">
        <v>30</v>
      </c>
      <c r="D146" s="9">
        <v>0</v>
      </c>
      <c r="E146" s="9">
        <v>128</v>
      </c>
      <c r="F146" s="9">
        <v>1</v>
      </c>
      <c r="G146" s="9">
        <v>0</v>
      </c>
      <c r="H146" s="9">
        <v>0</v>
      </c>
      <c r="I146" s="9">
        <v>0</v>
      </c>
      <c r="J146" s="9">
        <v>0</v>
      </c>
      <c r="K146" s="9">
        <v>129</v>
      </c>
      <c r="L146" s="44">
        <f t="shared" si="14"/>
        <v>0</v>
      </c>
      <c r="M146" s="32">
        <f t="shared" si="15"/>
        <v>0.99224806201550386</v>
      </c>
      <c r="N146" s="32">
        <f t="shared" si="16"/>
        <v>7.7519379844961239E-3</v>
      </c>
      <c r="O146" s="32">
        <f t="shared" si="17"/>
        <v>0</v>
      </c>
    </row>
    <row r="147" spans="1:15" ht="15" x14ac:dyDescent="0.25">
      <c r="A147" s="8" t="s">
        <v>244</v>
      </c>
      <c r="B147" s="8" t="s">
        <v>81</v>
      </c>
      <c r="C147" s="8" t="s">
        <v>82</v>
      </c>
      <c r="D147" s="9">
        <v>2.25</v>
      </c>
      <c r="E147" s="9">
        <v>179.5</v>
      </c>
      <c r="F147" s="9">
        <v>7</v>
      </c>
      <c r="G147" s="9">
        <v>0</v>
      </c>
      <c r="H147" s="9">
        <v>0</v>
      </c>
      <c r="I147" s="9">
        <v>0</v>
      </c>
      <c r="J147" s="9">
        <v>0</v>
      </c>
      <c r="K147" s="9">
        <v>188.75</v>
      </c>
      <c r="L147" s="44">
        <f t="shared" si="14"/>
        <v>1.1920529801324504E-2</v>
      </c>
      <c r="M147" s="32">
        <f t="shared" si="15"/>
        <v>0.9509933774834437</v>
      </c>
      <c r="N147" s="32">
        <f t="shared" si="16"/>
        <v>3.7086092715231792E-2</v>
      </c>
      <c r="O147" s="32">
        <f t="shared" si="17"/>
        <v>0</v>
      </c>
    </row>
    <row r="148" spans="1:15" ht="15" x14ac:dyDescent="0.25">
      <c r="A148" s="8" t="s">
        <v>244</v>
      </c>
      <c r="B148" s="8" t="s">
        <v>43</v>
      </c>
      <c r="C148" s="8" t="s">
        <v>44</v>
      </c>
      <c r="D148" s="9">
        <v>41.55</v>
      </c>
      <c r="E148" s="9">
        <v>192.65</v>
      </c>
      <c r="F148" s="9">
        <v>9</v>
      </c>
      <c r="G148" s="9">
        <v>0</v>
      </c>
      <c r="H148" s="9">
        <v>0</v>
      </c>
      <c r="I148" s="9">
        <v>0</v>
      </c>
      <c r="J148" s="9">
        <v>0</v>
      </c>
      <c r="K148" s="9">
        <v>243.2</v>
      </c>
      <c r="L148" s="44">
        <f t="shared" si="14"/>
        <v>0.17084703947368421</v>
      </c>
      <c r="M148" s="32">
        <f t="shared" si="15"/>
        <v>0.79214638157894746</v>
      </c>
      <c r="N148" s="32">
        <f t="shared" si="16"/>
        <v>3.7006578947368425E-2</v>
      </c>
      <c r="O148" s="32">
        <f t="shared" si="17"/>
        <v>0</v>
      </c>
    </row>
    <row r="149" spans="1:15" ht="15" x14ac:dyDescent="0.25">
      <c r="A149" s="8" t="s">
        <v>244</v>
      </c>
      <c r="B149" s="8" t="s">
        <v>61</v>
      </c>
      <c r="C149" s="8" t="s">
        <v>62</v>
      </c>
      <c r="D149" s="9">
        <v>0</v>
      </c>
      <c r="E149" s="9">
        <v>183.2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183.2</v>
      </c>
      <c r="L149" s="44">
        <f t="shared" si="14"/>
        <v>0</v>
      </c>
      <c r="M149" s="32">
        <f t="shared" si="15"/>
        <v>1</v>
      </c>
      <c r="N149" s="32">
        <f t="shared" si="16"/>
        <v>0</v>
      </c>
      <c r="O149" s="32">
        <f t="shared" si="17"/>
        <v>0</v>
      </c>
    </row>
    <row r="150" spans="1:15" ht="15" x14ac:dyDescent="0.25">
      <c r="A150" s="8" t="s">
        <v>244</v>
      </c>
      <c r="B150" s="8" t="s">
        <v>77</v>
      </c>
      <c r="C150" s="8" t="s">
        <v>78</v>
      </c>
      <c r="D150" s="9">
        <v>23.6</v>
      </c>
      <c r="E150" s="9">
        <v>604.22</v>
      </c>
      <c r="F150" s="9">
        <v>14</v>
      </c>
      <c r="G150" s="9">
        <v>0</v>
      </c>
      <c r="H150" s="9">
        <v>0</v>
      </c>
      <c r="I150" s="9">
        <v>0</v>
      </c>
      <c r="J150" s="9">
        <v>3</v>
      </c>
      <c r="K150" s="9">
        <v>644.82000000000005</v>
      </c>
      <c r="L150" s="44">
        <f t="shared" si="14"/>
        <v>3.6599361062001796E-2</v>
      </c>
      <c r="M150" s="32">
        <f t="shared" si="15"/>
        <v>0.93703669241028498</v>
      </c>
      <c r="N150" s="32">
        <f t="shared" si="16"/>
        <v>2.1711485375763777E-2</v>
      </c>
      <c r="O150" s="32">
        <f t="shared" si="17"/>
        <v>4.6524611519493811E-3</v>
      </c>
    </row>
    <row r="151" spans="1:15" ht="15" x14ac:dyDescent="0.25">
      <c r="A151" s="8" t="s">
        <v>244</v>
      </c>
      <c r="B151" s="8" t="s">
        <v>37</v>
      </c>
      <c r="C151" s="8" t="s">
        <v>38</v>
      </c>
      <c r="D151" s="9">
        <v>24</v>
      </c>
      <c r="E151" s="9">
        <v>234</v>
      </c>
      <c r="F151" s="9">
        <v>0</v>
      </c>
      <c r="G151" s="9">
        <v>0</v>
      </c>
      <c r="H151" s="9">
        <v>0</v>
      </c>
      <c r="I151" s="9">
        <v>0</v>
      </c>
      <c r="J151" s="9">
        <v>12</v>
      </c>
      <c r="K151" s="9">
        <v>270</v>
      </c>
      <c r="L151" s="44">
        <f t="shared" si="14"/>
        <v>8.8888888888888892E-2</v>
      </c>
      <c r="M151" s="32">
        <f t="shared" si="15"/>
        <v>0.8666666666666667</v>
      </c>
      <c r="N151" s="32">
        <f t="shared" si="16"/>
        <v>0</v>
      </c>
      <c r="O151" s="32">
        <f t="shared" si="17"/>
        <v>4.4444444444444446E-2</v>
      </c>
    </row>
    <row r="152" spans="1:15" ht="15" x14ac:dyDescent="0.25">
      <c r="A152" s="8" t="s">
        <v>244</v>
      </c>
      <c r="B152" s="8" t="s">
        <v>55</v>
      </c>
      <c r="C152" s="8" t="s">
        <v>56</v>
      </c>
      <c r="D152" s="9">
        <v>0</v>
      </c>
      <c r="E152" s="9">
        <v>117.35</v>
      </c>
      <c r="F152" s="9">
        <v>4.3</v>
      </c>
      <c r="G152" s="9">
        <v>0</v>
      </c>
      <c r="H152" s="9">
        <v>0</v>
      </c>
      <c r="I152" s="9">
        <v>0</v>
      </c>
      <c r="J152" s="9">
        <v>0</v>
      </c>
      <c r="K152" s="9">
        <v>121.65</v>
      </c>
      <c r="L152" s="44">
        <f t="shared" si="14"/>
        <v>0</v>
      </c>
      <c r="M152" s="32">
        <f t="shared" si="15"/>
        <v>0.96465269214960947</v>
      </c>
      <c r="N152" s="32">
        <f t="shared" si="16"/>
        <v>3.5347307850390461E-2</v>
      </c>
      <c r="O152" s="32">
        <f t="shared" si="17"/>
        <v>0</v>
      </c>
    </row>
    <row r="153" spans="1:15" ht="15" x14ac:dyDescent="0.25">
      <c r="A153" s="8" t="s">
        <v>244</v>
      </c>
      <c r="B153" s="8" t="s">
        <v>63</v>
      </c>
      <c r="C153" s="8" t="s">
        <v>64</v>
      </c>
      <c r="D153" s="9">
        <v>10.1</v>
      </c>
      <c r="E153" s="9">
        <v>127.11</v>
      </c>
      <c r="F153" s="9">
        <v>7.8</v>
      </c>
      <c r="G153" s="9">
        <v>0</v>
      </c>
      <c r="H153" s="9">
        <v>0</v>
      </c>
      <c r="I153" s="9">
        <v>0</v>
      </c>
      <c r="J153" s="9">
        <v>3.4</v>
      </c>
      <c r="K153" s="9">
        <v>148.41</v>
      </c>
      <c r="L153" s="44">
        <f t="shared" si="14"/>
        <v>6.8054713294252403E-2</v>
      </c>
      <c r="M153" s="32">
        <f t="shared" si="15"/>
        <v>0.85647867394380439</v>
      </c>
      <c r="N153" s="32">
        <f t="shared" si="16"/>
        <v>5.2557105316353346E-2</v>
      </c>
      <c r="O153" s="32">
        <f t="shared" si="17"/>
        <v>2.2909507445589918E-2</v>
      </c>
    </row>
    <row r="154" spans="1:15" ht="15" x14ac:dyDescent="0.25">
      <c r="A154" s="8" t="s">
        <v>244</v>
      </c>
      <c r="B154" s="8" t="s">
        <v>71</v>
      </c>
      <c r="C154" s="8" t="s">
        <v>72</v>
      </c>
      <c r="D154" s="9">
        <v>171.3</v>
      </c>
      <c r="E154" s="9">
        <v>1085.01</v>
      </c>
      <c r="F154" s="9">
        <v>108.75</v>
      </c>
      <c r="G154" s="9">
        <v>0</v>
      </c>
      <c r="H154" s="9">
        <v>0</v>
      </c>
      <c r="I154" s="9">
        <v>0</v>
      </c>
      <c r="J154" s="9">
        <v>117.71</v>
      </c>
      <c r="K154" s="9">
        <v>1482.77</v>
      </c>
      <c r="L154" s="44">
        <f t="shared" si="14"/>
        <v>0.11552702037402969</v>
      </c>
      <c r="M154" s="32">
        <f t="shared" si="15"/>
        <v>0.73174531451270253</v>
      </c>
      <c r="N154" s="32">
        <f t="shared" si="16"/>
        <v>7.334246039507139E-2</v>
      </c>
      <c r="O154" s="32">
        <f t="shared" si="17"/>
        <v>7.938520471819635E-2</v>
      </c>
    </row>
    <row r="155" spans="1:15" ht="15" x14ac:dyDescent="0.25">
      <c r="A155" s="8" t="s">
        <v>244</v>
      </c>
      <c r="B155" s="8" t="s">
        <v>87</v>
      </c>
      <c r="C155" s="8" t="s">
        <v>88</v>
      </c>
      <c r="D155" s="9">
        <v>0</v>
      </c>
      <c r="E155" s="9">
        <v>173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173</v>
      </c>
      <c r="L155" s="44">
        <f t="shared" si="14"/>
        <v>0</v>
      </c>
      <c r="M155" s="32">
        <f t="shared" si="15"/>
        <v>1</v>
      </c>
      <c r="N155" s="32">
        <f t="shared" si="16"/>
        <v>0</v>
      </c>
      <c r="O155" s="32">
        <f t="shared" si="17"/>
        <v>0</v>
      </c>
    </row>
    <row r="156" spans="1:15" ht="15" x14ac:dyDescent="0.25">
      <c r="A156" s="8" t="s">
        <v>244</v>
      </c>
      <c r="B156" s="8" t="s">
        <v>93</v>
      </c>
      <c r="C156" s="8" t="s">
        <v>94</v>
      </c>
      <c r="D156" s="9">
        <v>0</v>
      </c>
      <c r="E156" s="9">
        <v>133.5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133.5</v>
      </c>
      <c r="L156" s="44">
        <f t="shared" si="14"/>
        <v>0</v>
      </c>
      <c r="M156" s="32">
        <f t="shared" si="15"/>
        <v>1</v>
      </c>
      <c r="N156" s="32">
        <f t="shared" si="16"/>
        <v>0</v>
      </c>
      <c r="O156" s="32">
        <f t="shared" si="17"/>
        <v>0</v>
      </c>
    </row>
    <row r="157" spans="1:15" ht="15" x14ac:dyDescent="0.25">
      <c r="A157" s="8" t="s">
        <v>244</v>
      </c>
      <c r="B157" s="8" t="s">
        <v>17</v>
      </c>
      <c r="C157" s="8" t="s">
        <v>18</v>
      </c>
      <c r="D157" s="9">
        <v>13.46</v>
      </c>
      <c r="E157" s="9">
        <v>454.24</v>
      </c>
      <c r="F157" s="9">
        <v>4.5</v>
      </c>
      <c r="G157" s="9">
        <v>0</v>
      </c>
      <c r="H157" s="9">
        <v>0</v>
      </c>
      <c r="I157" s="9">
        <v>0</v>
      </c>
      <c r="J157" s="9">
        <v>0</v>
      </c>
      <c r="K157" s="9">
        <v>486.3</v>
      </c>
      <c r="L157" s="44">
        <f t="shared" si="14"/>
        <v>2.7678387826444582E-2</v>
      </c>
      <c r="M157" s="32">
        <f t="shared" si="15"/>
        <v>0.93407361710878056</v>
      </c>
      <c r="N157" s="32">
        <f t="shared" si="16"/>
        <v>9.2535471930906849E-3</v>
      </c>
      <c r="O157" s="32">
        <f t="shared" si="17"/>
        <v>0</v>
      </c>
    </row>
    <row r="158" spans="1:15" ht="15" x14ac:dyDescent="0.25">
      <c r="A158" s="8" t="s">
        <v>244</v>
      </c>
      <c r="B158" s="8" t="s">
        <v>39</v>
      </c>
      <c r="C158" s="8" t="s">
        <v>40</v>
      </c>
      <c r="D158" s="9">
        <v>0</v>
      </c>
      <c r="E158" s="9">
        <v>14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  <c r="K158" s="9">
        <v>14</v>
      </c>
      <c r="L158" s="44">
        <f t="shared" si="14"/>
        <v>0</v>
      </c>
      <c r="M158" s="32">
        <f t="shared" si="15"/>
        <v>1</v>
      </c>
      <c r="N158" s="32">
        <f t="shared" si="16"/>
        <v>0</v>
      </c>
      <c r="O158" s="32">
        <f t="shared" si="17"/>
        <v>0</v>
      </c>
    </row>
    <row r="159" spans="1:15" ht="15" x14ac:dyDescent="0.25">
      <c r="A159" s="8" t="s">
        <v>244</v>
      </c>
      <c r="B159" s="8" t="s">
        <v>79</v>
      </c>
      <c r="C159" s="8" t="s">
        <v>80</v>
      </c>
      <c r="D159" s="9">
        <v>17</v>
      </c>
      <c r="E159" s="9">
        <v>121</v>
      </c>
      <c r="F159" s="9">
        <v>0</v>
      </c>
      <c r="G159" s="9">
        <v>0</v>
      </c>
      <c r="H159" s="9">
        <v>0</v>
      </c>
      <c r="I159" s="9">
        <v>0</v>
      </c>
      <c r="J159" s="9">
        <v>24</v>
      </c>
      <c r="K159" s="9">
        <v>162</v>
      </c>
      <c r="L159" s="44">
        <f t="shared" si="14"/>
        <v>0.10493827160493827</v>
      </c>
      <c r="M159" s="32">
        <f t="shared" si="15"/>
        <v>0.74691358024691357</v>
      </c>
      <c r="N159" s="32">
        <f t="shared" si="16"/>
        <v>0</v>
      </c>
      <c r="O159" s="32">
        <f t="shared" si="17"/>
        <v>0.14814814814814814</v>
      </c>
    </row>
    <row r="160" spans="1:15" ht="15" x14ac:dyDescent="0.25">
      <c r="A160" s="8" t="s">
        <v>244</v>
      </c>
      <c r="B160" s="8" t="s">
        <v>19</v>
      </c>
      <c r="C160" s="8" t="s">
        <v>20</v>
      </c>
      <c r="D160" s="9">
        <v>75.709999999999994</v>
      </c>
      <c r="E160" s="9">
        <v>655.75</v>
      </c>
      <c r="F160" s="9">
        <v>30.75</v>
      </c>
      <c r="G160" s="9">
        <v>0</v>
      </c>
      <c r="H160" s="9">
        <v>0</v>
      </c>
      <c r="I160" s="9">
        <v>0</v>
      </c>
      <c r="J160" s="9">
        <v>0</v>
      </c>
      <c r="K160" s="9">
        <v>762.21</v>
      </c>
      <c r="L160" s="44">
        <f t="shared" si="14"/>
        <v>9.9329581086577176E-2</v>
      </c>
      <c r="M160" s="32">
        <f t="shared" si="15"/>
        <v>0.86032720641293081</v>
      </c>
      <c r="N160" s="32">
        <f t="shared" si="16"/>
        <v>4.0343212500491991E-2</v>
      </c>
      <c r="O160" s="32">
        <f t="shared" si="17"/>
        <v>0</v>
      </c>
    </row>
    <row r="161" spans="1:15" ht="15" x14ac:dyDescent="0.25">
      <c r="A161" s="8" t="s">
        <v>244</v>
      </c>
      <c r="B161" s="8" t="s">
        <v>51</v>
      </c>
      <c r="C161" s="8" t="s">
        <v>52</v>
      </c>
      <c r="D161" s="9">
        <v>0</v>
      </c>
      <c r="E161" s="9">
        <v>99.98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99.98</v>
      </c>
      <c r="L161" s="44">
        <f t="shared" si="14"/>
        <v>0</v>
      </c>
      <c r="M161" s="32">
        <f t="shared" si="15"/>
        <v>1</v>
      </c>
      <c r="N161" s="32">
        <f t="shared" si="16"/>
        <v>0</v>
      </c>
      <c r="O161" s="32">
        <f t="shared" si="17"/>
        <v>0</v>
      </c>
    </row>
    <row r="162" spans="1:15" ht="15" x14ac:dyDescent="0.25">
      <c r="A162" s="8" t="s">
        <v>244</v>
      </c>
      <c r="B162" s="8" t="s">
        <v>89</v>
      </c>
      <c r="C162" s="8" t="s">
        <v>90</v>
      </c>
      <c r="D162" s="9">
        <v>16.2</v>
      </c>
      <c r="E162" s="9">
        <v>147.6</v>
      </c>
      <c r="F162" s="9">
        <v>7.2</v>
      </c>
      <c r="G162" s="9">
        <v>0</v>
      </c>
      <c r="H162" s="9">
        <v>0</v>
      </c>
      <c r="I162" s="9">
        <v>0</v>
      </c>
      <c r="J162" s="9">
        <v>3</v>
      </c>
      <c r="K162" s="9">
        <v>174</v>
      </c>
      <c r="L162" s="44">
        <f t="shared" si="14"/>
        <v>9.3103448275862061E-2</v>
      </c>
      <c r="M162" s="32">
        <f t="shared" si="15"/>
        <v>0.84827586206896544</v>
      </c>
      <c r="N162" s="32">
        <f t="shared" si="16"/>
        <v>4.1379310344827586E-2</v>
      </c>
      <c r="O162" s="32">
        <f t="shared" si="17"/>
        <v>1.7241379310344827E-2</v>
      </c>
    </row>
    <row r="163" spans="1:15" ht="15" x14ac:dyDescent="0.25">
      <c r="A163" s="8" t="s">
        <v>244</v>
      </c>
      <c r="B163" s="8" t="s">
        <v>47</v>
      </c>
      <c r="C163" s="8" t="s">
        <v>48</v>
      </c>
      <c r="D163" s="9">
        <v>29</v>
      </c>
      <c r="E163" s="9">
        <v>162.59</v>
      </c>
      <c r="F163" s="9">
        <v>5.4</v>
      </c>
      <c r="G163" s="9">
        <v>0</v>
      </c>
      <c r="H163" s="9">
        <v>0</v>
      </c>
      <c r="I163" s="9">
        <v>0</v>
      </c>
      <c r="J163" s="9">
        <v>0</v>
      </c>
      <c r="K163" s="9">
        <v>196.99</v>
      </c>
      <c r="L163" s="44">
        <f t="shared" si="14"/>
        <v>0.14721559470023859</v>
      </c>
      <c r="M163" s="32">
        <f t="shared" si="15"/>
        <v>0.82537184628661353</v>
      </c>
      <c r="N163" s="32">
        <f t="shared" si="16"/>
        <v>2.7412559013147875E-2</v>
      </c>
      <c r="O163" s="32">
        <f t="shared" si="17"/>
        <v>0</v>
      </c>
    </row>
    <row r="164" spans="1:15" ht="15" x14ac:dyDescent="0.25">
      <c r="A164" s="8" t="s">
        <v>244</v>
      </c>
      <c r="B164" s="8" t="s">
        <v>85</v>
      </c>
      <c r="C164" s="8" t="s">
        <v>86</v>
      </c>
      <c r="D164" s="9">
        <v>0</v>
      </c>
      <c r="E164" s="9">
        <v>107.34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107.34</v>
      </c>
      <c r="L164" s="44">
        <f t="shared" si="14"/>
        <v>0</v>
      </c>
      <c r="M164" s="32">
        <f t="shared" si="15"/>
        <v>1</v>
      </c>
      <c r="N164" s="32">
        <f t="shared" si="16"/>
        <v>0</v>
      </c>
      <c r="O164" s="32">
        <f t="shared" si="17"/>
        <v>0</v>
      </c>
    </row>
    <row r="165" spans="1:15" ht="15" x14ac:dyDescent="0.25">
      <c r="A165" s="8" t="s">
        <v>244</v>
      </c>
      <c r="B165" s="8" t="s">
        <v>41</v>
      </c>
      <c r="C165" s="8" t="s">
        <v>42</v>
      </c>
      <c r="D165" s="9">
        <v>0</v>
      </c>
      <c r="E165" s="9">
        <v>76.63</v>
      </c>
      <c r="F165" s="9">
        <v>9.5</v>
      </c>
      <c r="G165" s="9">
        <v>0</v>
      </c>
      <c r="H165" s="9">
        <v>0</v>
      </c>
      <c r="I165" s="9">
        <v>0</v>
      </c>
      <c r="J165" s="9">
        <v>0</v>
      </c>
      <c r="K165" s="9">
        <v>86.13</v>
      </c>
      <c r="L165" s="44">
        <f t="shared" si="14"/>
        <v>0</v>
      </c>
      <c r="M165" s="32">
        <f t="shared" si="15"/>
        <v>0.88970161383954482</v>
      </c>
      <c r="N165" s="32">
        <f t="shared" si="16"/>
        <v>0.11029838616045513</v>
      </c>
      <c r="O165" s="32">
        <f t="shared" si="17"/>
        <v>0</v>
      </c>
    </row>
    <row r="166" spans="1:15" ht="15" x14ac:dyDescent="0.25">
      <c r="A166" s="8" t="s">
        <v>244</v>
      </c>
      <c r="B166" s="8" t="s">
        <v>95</v>
      </c>
      <c r="C166" s="8" t="s">
        <v>96</v>
      </c>
      <c r="D166" s="9">
        <v>0</v>
      </c>
      <c r="E166" s="9">
        <v>16.8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16.8</v>
      </c>
      <c r="L166" s="44">
        <f t="shared" si="14"/>
        <v>0</v>
      </c>
      <c r="M166" s="32">
        <f t="shared" si="15"/>
        <v>1</v>
      </c>
      <c r="N166" s="32">
        <f t="shared" si="16"/>
        <v>0</v>
      </c>
      <c r="O166" s="32">
        <f t="shared" si="17"/>
        <v>0</v>
      </c>
    </row>
    <row r="167" spans="1:15" ht="15" x14ac:dyDescent="0.25">
      <c r="A167">
        <v>2013</v>
      </c>
      <c r="B167" t="s">
        <v>100</v>
      </c>
      <c r="C167"/>
      <c r="D167">
        <f t="shared" ref="D167:K167" si="18">SUM(D124:D166)</f>
        <v>723.87000000000023</v>
      </c>
      <c r="E167">
        <f t="shared" si="18"/>
        <v>10542.829999999998</v>
      </c>
      <c r="F167">
        <f t="shared" si="18"/>
        <v>636.35</v>
      </c>
      <c r="G167">
        <f t="shared" si="18"/>
        <v>84</v>
      </c>
      <c r="H167">
        <f t="shared" si="18"/>
        <v>9</v>
      </c>
      <c r="I167">
        <f t="shared" si="18"/>
        <v>71.3</v>
      </c>
      <c r="J167">
        <f t="shared" si="18"/>
        <v>189.01</v>
      </c>
      <c r="K167">
        <f t="shared" si="18"/>
        <v>12270.459999999995</v>
      </c>
      <c r="L167" s="44">
        <f t="shared" si="14"/>
        <v>5.8992898391747373E-2</v>
      </c>
      <c r="M167" s="32">
        <f t="shared" si="15"/>
        <v>0.85920413741620139</v>
      </c>
      <c r="N167" s="32">
        <f t="shared" si="16"/>
        <v>5.1860321454941398E-2</v>
      </c>
      <c r="O167" s="32">
        <f t="shared" si="17"/>
        <v>2.8793541562419023E-2</v>
      </c>
    </row>
    <row r="168" spans="1:15" ht="15.75" thickBot="1" x14ac:dyDescent="0.3">
      <c r="A168" s="48">
        <v>2013</v>
      </c>
      <c r="B168" s="49" t="s">
        <v>317</v>
      </c>
      <c r="C168" s="48"/>
      <c r="D168" s="48">
        <f>D167-D135</f>
        <v>648.97000000000025</v>
      </c>
      <c r="E168" s="48">
        <f t="shared" ref="E168:K168" si="19">E167-E135</f>
        <v>10511.829999999998</v>
      </c>
      <c r="F168" s="48">
        <f t="shared" si="19"/>
        <v>391.8</v>
      </c>
      <c r="G168" s="48">
        <f t="shared" si="19"/>
        <v>0</v>
      </c>
      <c r="H168" s="48">
        <f t="shared" si="19"/>
        <v>0</v>
      </c>
      <c r="I168" s="48">
        <f t="shared" si="19"/>
        <v>0</v>
      </c>
      <c r="J168" s="48">
        <f t="shared" si="19"/>
        <v>182.76</v>
      </c>
      <c r="K168" s="48">
        <f t="shared" si="19"/>
        <v>11749.459999999995</v>
      </c>
      <c r="L168" s="50">
        <f t="shared" si="14"/>
        <v>5.523402777659573E-2</v>
      </c>
      <c r="M168" s="51">
        <f t="shared" si="15"/>
        <v>0.89466494630391546</v>
      </c>
      <c r="N168" s="51">
        <f t="shared" si="16"/>
        <v>3.3346213357890502E-2</v>
      </c>
      <c r="O168" s="51">
        <f t="shared" si="17"/>
        <v>1.555475741012779E-2</v>
      </c>
    </row>
    <row r="169" spans="1:15" ht="15" x14ac:dyDescent="0.25">
      <c r="A169" s="8" t="s">
        <v>245</v>
      </c>
      <c r="B169" s="8" t="s">
        <v>11</v>
      </c>
      <c r="C169" s="8" t="s">
        <v>12</v>
      </c>
      <c r="D169" s="9">
        <v>3.25</v>
      </c>
      <c r="E169" s="9">
        <v>199.91</v>
      </c>
      <c r="F169" s="9">
        <v>13</v>
      </c>
      <c r="G169" s="9">
        <v>0</v>
      </c>
      <c r="H169" s="9">
        <v>0</v>
      </c>
      <c r="I169" s="9">
        <v>0</v>
      </c>
      <c r="J169" s="9">
        <v>0</v>
      </c>
      <c r="K169" s="9">
        <v>216.16</v>
      </c>
      <c r="L169" s="44">
        <f t="shared" si="14"/>
        <v>1.5035159141376759E-2</v>
      </c>
      <c r="M169" s="32">
        <f t="shared" si="15"/>
        <v>0.92482420429311618</v>
      </c>
      <c r="N169" s="32">
        <f t="shared" si="16"/>
        <v>6.0140636565507034E-2</v>
      </c>
      <c r="O169" s="32">
        <f t="shared" si="17"/>
        <v>0</v>
      </c>
    </row>
    <row r="170" spans="1:15" ht="15" x14ac:dyDescent="0.25">
      <c r="A170" s="8" t="s">
        <v>245</v>
      </c>
      <c r="B170" s="8" t="s">
        <v>13</v>
      </c>
      <c r="C170" s="8" t="s">
        <v>14</v>
      </c>
      <c r="D170" s="9">
        <v>7.25</v>
      </c>
      <c r="E170" s="9">
        <v>112.73</v>
      </c>
      <c r="F170" s="9">
        <v>14.3</v>
      </c>
      <c r="G170" s="9">
        <v>0</v>
      </c>
      <c r="H170" s="9">
        <v>0</v>
      </c>
      <c r="I170" s="9">
        <v>0</v>
      </c>
      <c r="J170" s="9">
        <v>0</v>
      </c>
      <c r="K170" s="9">
        <v>134.28</v>
      </c>
      <c r="L170" s="44">
        <f t="shared" si="14"/>
        <v>5.3991659219541258E-2</v>
      </c>
      <c r="M170" s="32">
        <f t="shared" si="15"/>
        <v>0.83951444742329462</v>
      </c>
      <c r="N170" s="32">
        <f t="shared" si="16"/>
        <v>0.10649389335716414</v>
      </c>
      <c r="O170" s="32">
        <f t="shared" si="17"/>
        <v>0</v>
      </c>
    </row>
    <row r="171" spans="1:15" ht="15" x14ac:dyDescent="0.25">
      <c r="A171" s="8" t="s">
        <v>245</v>
      </c>
      <c r="B171" s="8" t="s">
        <v>15</v>
      </c>
      <c r="C171" s="8" t="s">
        <v>16</v>
      </c>
      <c r="D171" s="9">
        <v>12</v>
      </c>
      <c r="E171" s="9">
        <v>121.55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133.55000000000001</v>
      </c>
      <c r="L171" s="44">
        <f t="shared" si="14"/>
        <v>8.9853987270685123E-2</v>
      </c>
      <c r="M171" s="32">
        <f t="shared" si="15"/>
        <v>0.91014601272931472</v>
      </c>
      <c r="N171" s="32">
        <f t="shared" si="16"/>
        <v>0</v>
      </c>
      <c r="O171" s="32">
        <f t="shared" si="17"/>
        <v>0</v>
      </c>
    </row>
    <row r="172" spans="1:15" ht="15" x14ac:dyDescent="0.25">
      <c r="A172" s="8" t="s">
        <v>245</v>
      </c>
      <c r="B172" s="8" t="s">
        <v>21</v>
      </c>
      <c r="C172" s="8" t="s">
        <v>22</v>
      </c>
      <c r="D172" s="9">
        <v>0</v>
      </c>
      <c r="E172" s="9">
        <v>41.8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41.8</v>
      </c>
      <c r="L172" s="44">
        <f t="shared" si="14"/>
        <v>0</v>
      </c>
      <c r="M172" s="32">
        <f t="shared" si="15"/>
        <v>1</v>
      </c>
      <c r="N172" s="32">
        <f t="shared" si="16"/>
        <v>0</v>
      </c>
      <c r="O172" s="32">
        <f t="shared" si="17"/>
        <v>0</v>
      </c>
    </row>
    <row r="173" spans="1:15" ht="15" x14ac:dyDescent="0.25">
      <c r="A173" s="8" t="s">
        <v>245</v>
      </c>
      <c r="B173" s="8" t="s">
        <v>25</v>
      </c>
      <c r="C173" s="8" t="s">
        <v>26</v>
      </c>
      <c r="D173" s="9">
        <v>2</v>
      </c>
      <c r="E173" s="9">
        <v>375.2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  <c r="K173" s="9">
        <v>377.2</v>
      </c>
      <c r="L173" s="44">
        <f t="shared" si="14"/>
        <v>5.3022269353128317E-3</v>
      </c>
      <c r="M173" s="32">
        <f t="shared" si="15"/>
        <v>0.99469777306468721</v>
      </c>
      <c r="N173" s="32">
        <f t="shared" si="16"/>
        <v>0</v>
      </c>
      <c r="O173" s="32">
        <f t="shared" si="17"/>
        <v>0</v>
      </c>
    </row>
    <row r="174" spans="1:15" ht="15" x14ac:dyDescent="0.25">
      <c r="A174" s="8" t="s">
        <v>245</v>
      </c>
      <c r="B174" s="8" t="s">
        <v>23</v>
      </c>
      <c r="C174" s="8" t="s">
        <v>24</v>
      </c>
      <c r="D174" s="9">
        <v>67.8</v>
      </c>
      <c r="E174" s="9">
        <v>606.04999999999995</v>
      </c>
      <c r="F174" s="9">
        <v>68.55</v>
      </c>
      <c r="G174" s="9">
        <v>0</v>
      </c>
      <c r="H174" s="9">
        <v>0</v>
      </c>
      <c r="I174" s="9">
        <v>0</v>
      </c>
      <c r="J174" s="9">
        <v>0</v>
      </c>
      <c r="K174" s="9">
        <v>742.4</v>
      </c>
      <c r="L174" s="44">
        <f t="shared" si="14"/>
        <v>9.1325431034482762E-2</v>
      </c>
      <c r="M174" s="32">
        <f t="shared" si="15"/>
        <v>0.81633890086206895</v>
      </c>
      <c r="N174" s="32">
        <f t="shared" si="16"/>
        <v>9.2335668103448273E-2</v>
      </c>
      <c r="O174" s="32">
        <f t="shared" si="17"/>
        <v>0</v>
      </c>
    </row>
    <row r="175" spans="1:15" ht="15" x14ac:dyDescent="0.25">
      <c r="A175" s="8" t="s">
        <v>245</v>
      </c>
      <c r="B175" s="8" t="s">
        <v>45</v>
      </c>
      <c r="C175" s="8" t="s">
        <v>46</v>
      </c>
      <c r="D175" s="9">
        <v>0</v>
      </c>
      <c r="E175" s="9">
        <v>240.68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240.68</v>
      </c>
      <c r="L175" s="44">
        <f t="shared" si="14"/>
        <v>0</v>
      </c>
      <c r="M175" s="32">
        <f t="shared" si="15"/>
        <v>1</v>
      </c>
      <c r="N175" s="32">
        <f t="shared" si="16"/>
        <v>0</v>
      </c>
      <c r="O175" s="32">
        <f t="shared" si="17"/>
        <v>0</v>
      </c>
    </row>
    <row r="176" spans="1:15" ht="15" x14ac:dyDescent="0.25">
      <c r="A176" s="8" t="s">
        <v>245</v>
      </c>
      <c r="B176" s="8" t="s">
        <v>65</v>
      </c>
      <c r="C176" s="8" t="s">
        <v>66</v>
      </c>
      <c r="D176" s="9">
        <v>79.849999999999994</v>
      </c>
      <c r="E176" s="9">
        <v>590.29</v>
      </c>
      <c r="F176" s="9">
        <v>63</v>
      </c>
      <c r="G176" s="9">
        <v>0</v>
      </c>
      <c r="H176" s="9">
        <v>0</v>
      </c>
      <c r="I176" s="9">
        <v>0</v>
      </c>
      <c r="J176" s="9">
        <v>0</v>
      </c>
      <c r="K176" s="9">
        <v>733.14</v>
      </c>
      <c r="L176" s="44">
        <f t="shared" si="14"/>
        <v>0.10891507761137026</v>
      </c>
      <c r="M176" s="32">
        <f t="shared" si="15"/>
        <v>0.80515317674659681</v>
      </c>
      <c r="N176" s="32">
        <f t="shared" si="16"/>
        <v>8.5931745642032903E-2</v>
      </c>
      <c r="O176" s="32">
        <f t="shared" si="17"/>
        <v>0</v>
      </c>
    </row>
    <row r="177" spans="1:15" ht="15" x14ac:dyDescent="0.25">
      <c r="A177" s="8" t="s">
        <v>245</v>
      </c>
      <c r="B177" s="8" t="s">
        <v>91</v>
      </c>
      <c r="C177" s="8" t="s">
        <v>92</v>
      </c>
      <c r="D177" s="9">
        <v>0</v>
      </c>
      <c r="E177" s="9">
        <v>70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70</v>
      </c>
      <c r="L177" s="44">
        <f t="shared" si="14"/>
        <v>0</v>
      </c>
      <c r="M177" s="32">
        <f t="shared" si="15"/>
        <v>1</v>
      </c>
      <c r="N177" s="32">
        <f t="shared" si="16"/>
        <v>0</v>
      </c>
      <c r="O177" s="32">
        <f t="shared" si="17"/>
        <v>0</v>
      </c>
    </row>
    <row r="178" spans="1:15" ht="15" x14ac:dyDescent="0.25">
      <c r="A178" s="8" t="s">
        <v>245</v>
      </c>
      <c r="B178" s="8" t="s">
        <v>53</v>
      </c>
      <c r="C178" s="8" t="s">
        <v>54</v>
      </c>
      <c r="D178" s="9">
        <v>10.7</v>
      </c>
      <c r="E178" s="9">
        <v>192.7</v>
      </c>
      <c r="F178" s="9">
        <v>8.6999999999999993</v>
      </c>
      <c r="G178" s="9">
        <v>0</v>
      </c>
      <c r="H178" s="9">
        <v>0</v>
      </c>
      <c r="I178" s="9">
        <v>0</v>
      </c>
      <c r="J178" s="9">
        <v>0</v>
      </c>
      <c r="K178" s="9">
        <v>212.1</v>
      </c>
      <c r="L178" s="44">
        <f t="shared" si="14"/>
        <v>5.0447901933050446E-2</v>
      </c>
      <c r="M178" s="32">
        <f t="shared" si="15"/>
        <v>0.90853371051390852</v>
      </c>
      <c r="N178" s="32">
        <f t="shared" si="16"/>
        <v>4.1018387553041019E-2</v>
      </c>
      <c r="O178" s="32">
        <f t="shared" si="17"/>
        <v>0</v>
      </c>
    </row>
    <row r="179" spans="1:15" ht="15" x14ac:dyDescent="0.25">
      <c r="A179" s="8" t="s">
        <v>245</v>
      </c>
      <c r="B179" s="8" t="s">
        <v>69</v>
      </c>
      <c r="C179" s="8" t="s">
        <v>70</v>
      </c>
      <c r="D179" s="9">
        <v>76</v>
      </c>
      <c r="E179" s="9">
        <v>513.54999999999995</v>
      </c>
      <c r="F179" s="9">
        <v>116.25</v>
      </c>
      <c r="G179" s="9">
        <v>0</v>
      </c>
      <c r="H179" s="9">
        <v>0</v>
      </c>
      <c r="I179" s="9">
        <v>0</v>
      </c>
      <c r="J179" s="9">
        <v>0</v>
      </c>
      <c r="K179" s="9">
        <v>705.8</v>
      </c>
      <c r="L179" s="44">
        <f t="shared" si="14"/>
        <v>0.10767922924341174</v>
      </c>
      <c r="M179" s="32">
        <f t="shared" si="15"/>
        <v>0.72761405497308018</v>
      </c>
      <c r="N179" s="32">
        <f t="shared" si="16"/>
        <v>0.1647067157835081</v>
      </c>
      <c r="O179" s="32">
        <f t="shared" si="17"/>
        <v>0</v>
      </c>
    </row>
    <row r="180" spans="1:15" x14ac:dyDescent="0.2">
      <c r="A180" s="45" t="s">
        <v>245</v>
      </c>
      <c r="B180" s="45" t="s">
        <v>67</v>
      </c>
      <c r="C180" s="45" t="s">
        <v>68</v>
      </c>
      <c r="D180" s="45">
        <v>64.5</v>
      </c>
      <c r="E180" s="45">
        <v>120.7</v>
      </c>
      <c r="F180" s="45">
        <v>248.3</v>
      </c>
      <c r="G180" s="45">
        <v>59.25</v>
      </c>
      <c r="H180" s="45">
        <v>9</v>
      </c>
      <c r="I180" s="45">
        <v>64.099999999999994</v>
      </c>
      <c r="J180" s="45">
        <v>0</v>
      </c>
      <c r="K180" s="45">
        <v>565.85</v>
      </c>
      <c r="L180" s="46">
        <f t="shared" si="14"/>
        <v>0.11398780595564195</v>
      </c>
      <c r="M180" s="47">
        <f t="shared" si="15"/>
        <v>0.21330741362551914</v>
      </c>
      <c r="N180" s="47">
        <f t="shared" si="16"/>
        <v>0.43880887160908366</v>
      </c>
      <c r="O180" s="47">
        <f t="shared" si="17"/>
        <v>0.23389590880975522</v>
      </c>
    </row>
    <row r="181" spans="1:15" ht="15" x14ac:dyDescent="0.25">
      <c r="A181" s="8" t="s">
        <v>245</v>
      </c>
      <c r="B181" s="8" t="s">
        <v>31</v>
      </c>
      <c r="C181" s="8" t="s">
        <v>32</v>
      </c>
      <c r="D181" s="9">
        <v>3.1</v>
      </c>
      <c r="E181" s="9">
        <v>196.1</v>
      </c>
      <c r="F181" s="9">
        <v>4.5</v>
      </c>
      <c r="G181" s="9">
        <v>0</v>
      </c>
      <c r="H181" s="9">
        <v>0</v>
      </c>
      <c r="I181" s="9">
        <v>0</v>
      </c>
      <c r="J181" s="9">
        <v>0</v>
      </c>
      <c r="K181" s="9">
        <v>203.7</v>
      </c>
      <c r="L181" s="44">
        <f t="shared" si="14"/>
        <v>1.5218458517427591E-2</v>
      </c>
      <c r="M181" s="32">
        <f t="shared" si="15"/>
        <v>0.96269023073146787</v>
      </c>
      <c r="N181" s="32">
        <f t="shared" si="16"/>
        <v>2.2091310751104567E-2</v>
      </c>
      <c r="O181" s="32">
        <f t="shared" si="17"/>
        <v>0</v>
      </c>
    </row>
    <row r="182" spans="1:15" ht="15" x14ac:dyDescent="0.25">
      <c r="A182" s="8" t="s">
        <v>245</v>
      </c>
      <c r="B182" s="8" t="s">
        <v>57</v>
      </c>
      <c r="C182" s="8" t="s">
        <v>58</v>
      </c>
      <c r="D182" s="9">
        <v>1</v>
      </c>
      <c r="E182" s="9">
        <v>216.85</v>
      </c>
      <c r="F182" s="9">
        <v>9</v>
      </c>
      <c r="G182" s="9">
        <v>0</v>
      </c>
      <c r="H182" s="9">
        <v>0</v>
      </c>
      <c r="I182" s="9">
        <v>0</v>
      </c>
      <c r="J182" s="9">
        <v>0</v>
      </c>
      <c r="K182" s="9">
        <v>226.85</v>
      </c>
      <c r="L182" s="44">
        <f t="shared" si="14"/>
        <v>4.4081992506061277E-3</v>
      </c>
      <c r="M182" s="32">
        <f t="shared" si="15"/>
        <v>0.95591800749393874</v>
      </c>
      <c r="N182" s="32">
        <f t="shared" si="16"/>
        <v>3.9673793255455149E-2</v>
      </c>
      <c r="O182" s="32">
        <f t="shared" si="17"/>
        <v>0</v>
      </c>
    </row>
    <row r="183" spans="1:15" ht="15" x14ac:dyDescent="0.25">
      <c r="A183" s="8" t="s">
        <v>245</v>
      </c>
      <c r="B183" s="8" t="s">
        <v>33</v>
      </c>
      <c r="C183" s="8" t="s">
        <v>99</v>
      </c>
      <c r="D183" s="9">
        <v>0</v>
      </c>
      <c r="E183" s="9">
        <v>312.18</v>
      </c>
      <c r="F183" s="9">
        <v>5</v>
      </c>
      <c r="G183" s="9">
        <v>0</v>
      </c>
      <c r="H183" s="9">
        <v>0</v>
      </c>
      <c r="I183" s="9">
        <v>0</v>
      </c>
      <c r="J183" s="9">
        <v>0</v>
      </c>
      <c r="K183" s="9">
        <v>317.18</v>
      </c>
      <c r="L183" s="44">
        <f t="shared" si="14"/>
        <v>0</v>
      </c>
      <c r="M183" s="32">
        <f t="shared" si="15"/>
        <v>0.98423608045904531</v>
      </c>
      <c r="N183" s="32">
        <f t="shared" si="16"/>
        <v>1.5763919540954664E-2</v>
      </c>
      <c r="O183" s="32">
        <f t="shared" si="17"/>
        <v>0</v>
      </c>
    </row>
    <row r="184" spans="1:15" ht="15" x14ac:dyDescent="0.25">
      <c r="A184" s="8" t="s">
        <v>245</v>
      </c>
      <c r="B184" s="8" t="s">
        <v>27</v>
      </c>
      <c r="C184" s="8" t="s">
        <v>28</v>
      </c>
      <c r="D184" s="9">
        <v>97.98</v>
      </c>
      <c r="E184" s="9">
        <v>586.72</v>
      </c>
      <c r="F184" s="9">
        <v>88.7</v>
      </c>
      <c r="G184" s="9">
        <v>0</v>
      </c>
      <c r="H184" s="9">
        <v>0</v>
      </c>
      <c r="I184" s="9">
        <v>0</v>
      </c>
      <c r="J184" s="9">
        <v>4.5</v>
      </c>
      <c r="K184" s="9">
        <v>780.9</v>
      </c>
      <c r="L184" s="44">
        <f t="shared" si="14"/>
        <v>0.12547061083365349</v>
      </c>
      <c r="M184" s="32">
        <f t="shared" si="15"/>
        <v>0.7513381995133821</v>
      </c>
      <c r="N184" s="32">
        <f t="shared" si="16"/>
        <v>0.11358688692534256</v>
      </c>
      <c r="O184" s="32">
        <f t="shared" si="17"/>
        <v>5.7625816365731849E-3</v>
      </c>
    </row>
    <row r="185" spans="1:15" ht="15" x14ac:dyDescent="0.25">
      <c r="A185" s="8" t="s">
        <v>245</v>
      </c>
      <c r="B185" s="8" t="s">
        <v>59</v>
      </c>
      <c r="C185" s="8" t="s">
        <v>60</v>
      </c>
      <c r="D185" s="9">
        <v>1</v>
      </c>
      <c r="E185" s="9">
        <v>45.4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46.4</v>
      </c>
      <c r="L185" s="44">
        <f t="shared" si="14"/>
        <v>2.1551724137931036E-2</v>
      </c>
      <c r="M185" s="32">
        <f t="shared" si="15"/>
        <v>0.97844827586206895</v>
      </c>
      <c r="N185" s="32">
        <f t="shared" si="16"/>
        <v>0</v>
      </c>
      <c r="O185" s="32">
        <f t="shared" si="17"/>
        <v>0</v>
      </c>
    </row>
    <row r="186" spans="1:15" ht="15" x14ac:dyDescent="0.25">
      <c r="A186" s="8" t="s">
        <v>245</v>
      </c>
      <c r="B186" s="8" t="s">
        <v>35</v>
      </c>
      <c r="C186" s="8" t="s">
        <v>36</v>
      </c>
      <c r="D186" s="9">
        <v>4</v>
      </c>
      <c r="E186" s="9">
        <v>333.25</v>
      </c>
      <c r="F186" s="9">
        <v>4</v>
      </c>
      <c r="G186" s="9">
        <v>0</v>
      </c>
      <c r="H186" s="9">
        <v>0</v>
      </c>
      <c r="I186" s="9">
        <v>0</v>
      </c>
      <c r="J186" s="9">
        <v>0</v>
      </c>
      <c r="K186" s="9">
        <v>341.25</v>
      </c>
      <c r="L186" s="44">
        <f t="shared" si="14"/>
        <v>1.1721611721611722E-2</v>
      </c>
      <c r="M186" s="32">
        <f t="shared" si="15"/>
        <v>0.97655677655677653</v>
      </c>
      <c r="N186" s="32">
        <f t="shared" si="16"/>
        <v>1.1721611721611722E-2</v>
      </c>
      <c r="O186" s="32">
        <f t="shared" si="17"/>
        <v>0</v>
      </c>
    </row>
    <row r="187" spans="1:15" ht="15" x14ac:dyDescent="0.25">
      <c r="A187" s="8" t="s">
        <v>245</v>
      </c>
      <c r="B187" s="8" t="s">
        <v>83</v>
      </c>
      <c r="C187" s="8" t="s">
        <v>84</v>
      </c>
      <c r="D187" s="9">
        <v>5.6</v>
      </c>
      <c r="E187" s="9">
        <v>407.57</v>
      </c>
      <c r="F187" s="9">
        <v>6.75</v>
      </c>
      <c r="G187" s="9">
        <v>0</v>
      </c>
      <c r="H187" s="9">
        <v>0</v>
      </c>
      <c r="I187" s="9">
        <v>0</v>
      </c>
      <c r="J187" s="9">
        <v>5.6</v>
      </c>
      <c r="K187" s="9">
        <v>425.52</v>
      </c>
      <c r="L187" s="44">
        <f t="shared" si="14"/>
        <v>1.3160368490317728E-2</v>
      </c>
      <c r="M187" s="32">
        <f t="shared" si="15"/>
        <v>0.95781631885692797</v>
      </c>
      <c r="N187" s="32">
        <f t="shared" si="16"/>
        <v>1.5862944162436547E-2</v>
      </c>
      <c r="O187" s="32">
        <f t="shared" si="17"/>
        <v>1.3160368490317728E-2</v>
      </c>
    </row>
    <row r="188" spans="1:15" ht="15" x14ac:dyDescent="0.25">
      <c r="A188" s="8" t="s">
        <v>245</v>
      </c>
      <c r="B188" s="8" t="s">
        <v>75</v>
      </c>
      <c r="C188" s="8" t="s">
        <v>76</v>
      </c>
      <c r="D188" s="9">
        <v>3.95</v>
      </c>
      <c r="E188" s="9">
        <v>256.33</v>
      </c>
      <c r="F188" s="9">
        <v>18</v>
      </c>
      <c r="G188" s="9">
        <v>0</v>
      </c>
      <c r="H188" s="9">
        <v>0</v>
      </c>
      <c r="I188" s="9">
        <v>0</v>
      </c>
      <c r="J188" s="9">
        <v>0</v>
      </c>
      <c r="K188" s="9">
        <v>278.27999999999997</v>
      </c>
      <c r="L188" s="44">
        <f t="shared" si="14"/>
        <v>1.4194336639356046E-2</v>
      </c>
      <c r="M188" s="32">
        <f t="shared" si="15"/>
        <v>0.92112261032054055</v>
      </c>
      <c r="N188" s="32">
        <f t="shared" si="16"/>
        <v>6.4683053040103494E-2</v>
      </c>
      <c r="O188" s="32">
        <f t="shared" si="17"/>
        <v>0</v>
      </c>
    </row>
    <row r="189" spans="1:15" ht="15" x14ac:dyDescent="0.25">
      <c r="A189" s="8" t="s">
        <v>245</v>
      </c>
      <c r="B189" s="8" t="s">
        <v>73</v>
      </c>
      <c r="C189" s="8" t="s">
        <v>74</v>
      </c>
      <c r="D189" s="9">
        <v>18.8</v>
      </c>
      <c r="E189" s="9">
        <v>486.55</v>
      </c>
      <c r="F189" s="9">
        <v>6.2</v>
      </c>
      <c r="G189" s="9">
        <v>0</v>
      </c>
      <c r="H189" s="9">
        <v>0</v>
      </c>
      <c r="I189" s="9">
        <v>0</v>
      </c>
      <c r="J189" s="9">
        <v>0</v>
      </c>
      <c r="K189" s="9">
        <v>511.55</v>
      </c>
      <c r="L189" s="44">
        <f t="shared" si="14"/>
        <v>3.6751050728179066E-2</v>
      </c>
      <c r="M189" s="32">
        <f t="shared" si="15"/>
        <v>0.95112892190401721</v>
      </c>
      <c r="N189" s="32">
        <f t="shared" si="16"/>
        <v>1.2120027367803734E-2</v>
      </c>
      <c r="O189" s="32">
        <f t="shared" si="17"/>
        <v>0</v>
      </c>
    </row>
    <row r="190" spans="1:15" ht="15" x14ac:dyDescent="0.25">
      <c r="A190" s="8" t="s">
        <v>245</v>
      </c>
      <c r="B190" s="8" t="s">
        <v>49</v>
      </c>
      <c r="C190" s="8" t="s">
        <v>50</v>
      </c>
      <c r="D190" s="9">
        <v>1.8</v>
      </c>
      <c r="E190" s="9">
        <v>227.56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229.36</v>
      </c>
      <c r="L190" s="44">
        <f t="shared" si="14"/>
        <v>7.8479246599232645E-3</v>
      </c>
      <c r="M190" s="32">
        <f t="shared" si="15"/>
        <v>0.99215207534007666</v>
      </c>
      <c r="N190" s="32">
        <f t="shared" si="16"/>
        <v>0</v>
      </c>
      <c r="O190" s="32">
        <f t="shared" si="17"/>
        <v>0</v>
      </c>
    </row>
    <row r="191" spans="1:15" ht="15" x14ac:dyDescent="0.25">
      <c r="A191" s="8" t="s">
        <v>245</v>
      </c>
      <c r="B191" s="8" t="s">
        <v>29</v>
      </c>
      <c r="C191" s="8" t="s">
        <v>30</v>
      </c>
      <c r="D191" s="9">
        <v>0</v>
      </c>
      <c r="E191" s="9">
        <v>151.4</v>
      </c>
      <c r="F191" s="9">
        <v>22.5</v>
      </c>
      <c r="G191" s="9">
        <v>0</v>
      </c>
      <c r="H191" s="9">
        <v>0</v>
      </c>
      <c r="I191" s="9">
        <v>0</v>
      </c>
      <c r="J191" s="9">
        <v>0</v>
      </c>
      <c r="K191" s="9">
        <v>173.9</v>
      </c>
      <c r="L191" s="44">
        <f t="shared" si="14"/>
        <v>0</v>
      </c>
      <c r="M191" s="32">
        <f t="shared" si="15"/>
        <v>0.870615296147211</v>
      </c>
      <c r="N191" s="32">
        <f t="shared" si="16"/>
        <v>0.12938470385278897</v>
      </c>
      <c r="O191" s="32">
        <f t="shared" si="17"/>
        <v>0</v>
      </c>
    </row>
    <row r="192" spans="1:15" ht="15" x14ac:dyDescent="0.25">
      <c r="A192" s="8" t="s">
        <v>245</v>
      </c>
      <c r="B192" s="8" t="s">
        <v>81</v>
      </c>
      <c r="C192" s="8" t="s">
        <v>82</v>
      </c>
      <c r="D192" s="9">
        <v>2.25</v>
      </c>
      <c r="E192" s="9">
        <v>297.75</v>
      </c>
      <c r="F192" s="9">
        <v>38.950000000000003</v>
      </c>
      <c r="G192" s="9">
        <v>0</v>
      </c>
      <c r="H192" s="9">
        <v>0</v>
      </c>
      <c r="I192" s="9">
        <v>0</v>
      </c>
      <c r="J192" s="9">
        <v>0</v>
      </c>
      <c r="K192" s="9">
        <v>338.95</v>
      </c>
      <c r="L192" s="44">
        <f t="shared" si="14"/>
        <v>6.6381472193538871E-3</v>
      </c>
      <c r="M192" s="32">
        <f t="shared" si="15"/>
        <v>0.87844814869449772</v>
      </c>
      <c r="N192" s="32">
        <f t="shared" si="16"/>
        <v>0.11491370408614841</v>
      </c>
      <c r="O192" s="32">
        <f t="shared" si="17"/>
        <v>0</v>
      </c>
    </row>
    <row r="193" spans="1:15" ht="15" x14ac:dyDescent="0.25">
      <c r="A193" s="8" t="s">
        <v>245</v>
      </c>
      <c r="B193" s="8" t="s">
        <v>43</v>
      </c>
      <c r="C193" s="8" t="s">
        <v>44</v>
      </c>
      <c r="D193" s="9">
        <v>32.35</v>
      </c>
      <c r="E193" s="9">
        <v>224.6</v>
      </c>
      <c r="F193" s="9">
        <v>20</v>
      </c>
      <c r="G193" s="9">
        <v>0</v>
      </c>
      <c r="H193" s="9">
        <v>0</v>
      </c>
      <c r="I193" s="9">
        <v>0</v>
      </c>
      <c r="J193" s="9">
        <v>0</v>
      </c>
      <c r="K193" s="9">
        <v>276.95</v>
      </c>
      <c r="L193" s="44">
        <f t="shared" si="14"/>
        <v>0.1168080881025456</v>
      </c>
      <c r="M193" s="32">
        <f t="shared" si="15"/>
        <v>0.81097671059758081</v>
      </c>
      <c r="N193" s="32">
        <f t="shared" si="16"/>
        <v>7.2215201299873633E-2</v>
      </c>
      <c r="O193" s="32">
        <f t="shared" si="17"/>
        <v>0</v>
      </c>
    </row>
    <row r="194" spans="1:15" ht="15" x14ac:dyDescent="0.25">
      <c r="A194" s="8" t="s">
        <v>245</v>
      </c>
      <c r="B194" s="8" t="s">
        <v>61</v>
      </c>
      <c r="C194" s="8" t="s">
        <v>62</v>
      </c>
      <c r="D194" s="9">
        <v>5.85</v>
      </c>
      <c r="E194" s="9">
        <v>176.3</v>
      </c>
      <c r="F194" s="9">
        <v>6</v>
      </c>
      <c r="G194" s="9">
        <v>0</v>
      </c>
      <c r="H194" s="9">
        <v>0</v>
      </c>
      <c r="I194" s="9">
        <v>0</v>
      </c>
      <c r="J194" s="9">
        <v>0</v>
      </c>
      <c r="K194" s="9">
        <v>188.15</v>
      </c>
      <c r="L194" s="44">
        <f t="shared" ref="L194:L257" si="20">D194/K194</f>
        <v>3.1092213659314374E-2</v>
      </c>
      <c r="M194" s="32">
        <f t="shared" ref="M194:M257" si="21">E194/K194</f>
        <v>0.93701833643369659</v>
      </c>
      <c r="N194" s="32">
        <f t="shared" ref="N194:N257" si="22">F194/K194</f>
        <v>3.1889449906989102E-2</v>
      </c>
      <c r="O194" s="32">
        <f t="shared" ref="O194:O257" si="23">(G194+H194+I194+J194)/K194</f>
        <v>0</v>
      </c>
    </row>
    <row r="195" spans="1:15" ht="15" x14ac:dyDescent="0.25">
      <c r="A195" s="8" t="s">
        <v>245</v>
      </c>
      <c r="B195" s="8" t="s">
        <v>77</v>
      </c>
      <c r="C195" s="8" t="s">
        <v>78</v>
      </c>
      <c r="D195" s="9">
        <v>14.7</v>
      </c>
      <c r="E195" s="9">
        <v>466.78</v>
      </c>
      <c r="F195" s="9">
        <v>18.5</v>
      </c>
      <c r="G195" s="9">
        <v>0</v>
      </c>
      <c r="H195" s="9">
        <v>0</v>
      </c>
      <c r="I195" s="9">
        <v>0</v>
      </c>
      <c r="J195" s="9">
        <v>0</v>
      </c>
      <c r="K195" s="9">
        <v>499.98</v>
      </c>
      <c r="L195" s="44">
        <f t="shared" si="20"/>
        <v>2.9401176047041878E-2</v>
      </c>
      <c r="M195" s="32">
        <f t="shared" si="21"/>
        <v>0.9335973438937557</v>
      </c>
      <c r="N195" s="32">
        <f t="shared" si="22"/>
        <v>3.7001480059202368E-2</v>
      </c>
      <c r="O195" s="32">
        <f t="shared" si="23"/>
        <v>0</v>
      </c>
    </row>
    <row r="196" spans="1:15" ht="15" x14ac:dyDescent="0.25">
      <c r="A196" s="8" t="s">
        <v>245</v>
      </c>
      <c r="B196" s="8" t="s">
        <v>37</v>
      </c>
      <c r="C196" s="8" t="s">
        <v>38</v>
      </c>
      <c r="D196" s="9">
        <v>9.7799999999999994</v>
      </c>
      <c r="E196" s="9">
        <v>246.45</v>
      </c>
      <c r="F196" s="9">
        <v>0</v>
      </c>
      <c r="G196" s="9">
        <v>0</v>
      </c>
      <c r="H196" s="9">
        <v>0</v>
      </c>
      <c r="I196" s="9">
        <v>0</v>
      </c>
      <c r="J196" s="9">
        <v>12</v>
      </c>
      <c r="K196" s="9">
        <v>268.23</v>
      </c>
      <c r="L196" s="44">
        <f t="shared" si="20"/>
        <v>3.6461245945643657E-2</v>
      </c>
      <c r="M196" s="32">
        <f t="shared" si="21"/>
        <v>0.9188010289676769</v>
      </c>
      <c r="N196" s="32">
        <f t="shared" si="22"/>
        <v>0</v>
      </c>
      <c r="O196" s="32">
        <f t="shared" si="23"/>
        <v>4.4737725086679336E-2</v>
      </c>
    </row>
    <row r="197" spans="1:15" ht="15" x14ac:dyDescent="0.25">
      <c r="A197" s="8" t="s">
        <v>245</v>
      </c>
      <c r="B197" s="8" t="s">
        <v>55</v>
      </c>
      <c r="C197" s="8" t="s">
        <v>56</v>
      </c>
      <c r="D197" s="9">
        <v>1.5</v>
      </c>
      <c r="E197" s="9">
        <v>114.06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115.56</v>
      </c>
      <c r="L197" s="44">
        <f t="shared" si="20"/>
        <v>1.2980269989615784E-2</v>
      </c>
      <c r="M197" s="32">
        <f t="shared" si="21"/>
        <v>0.98701973001038423</v>
      </c>
      <c r="N197" s="32">
        <f t="shared" si="22"/>
        <v>0</v>
      </c>
      <c r="O197" s="32">
        <f t="shared" si="23"/>
        <v>0</v>
      </c>
    </row>
    <row r="198" spans="1:15" ht="15" x14ac:dyDescent="0.25">
      <c r="A198" s="8" t="s">
        <v>245</v>
      </c>
      <c r="B198" s="8" t="s">
        <v>63</v>
      </c>
      <c r="C198" s="8" t="s">
        <v>64</v>
      </c>
      <c r="D198" s="9">
        <v>10.65</v>
      </c>
      <c r="E198" s="9">
        <v>138.51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149.16</v>
      </c>
      <c r="L198" s="44">
        <f t="shared" si="20"/>
        <v>7.1399839098954143E-2</v>
      </c>
      <c r="M198" s="32">
        <f t="shared" si="21"/>
        <v>0.9286001609010458</v>
      </c>
      <c r="N198" s="32">
        <f t="shared" si="22"/>
        <v>0</v>
      </c>
      <c r="O198" s="32">
        <f t="shared" si="23"/>
        <v>0</v>
      </c>
    </row>
    <row r="199" spans="1:15" ht="15" x14ac:dyDescent="0.25">
      <c r="A199" s="8" t="s">
        <v>245</v>
      </c>
      <c r="B199" s="8" t="s">
        <v>71</v>
      </c>
      <c r="C199" s="8" t="s">
        <v>72</v>
      </c>
      <c r="D199" s="9">
        <v>208.95</v>
      </c>
      <c r="E199" s="9">
        <v>1267.07</v>
      </c>
      <c r="F199" s="9">
        <v>125.25</v>
      </c>
      <c r="G199" s="9">
        <v>0</v>
      </c>
      <c r="H199" s="9">
        <v>0</v>
      </c>
      <c r="I199" s="9">
        <v>0</v>
      </c>
      <c r="J199" s="9">
        <v>0</v>
      </c>
      <c r="K199" s="9">
        <v>1601.27</v>
      </c>
      <c r="L199" s="44">
        <f t="shared" si="20"/>
        <v>0.13049017342484404</v>
      </c>
      <c r="M199" s="32">
        <f t="shared" si="21"/>
        <v>0.79129066303621498</v>
      </c>
      <c r="N199" s="32">
        <f t="shared" si="22"/>
        <v>7.821916353894097E-2</v>
      </c>
      <c r="O199" s="32">
        <f t="shared" si="23"/>
        <v>0</v>
      </c>
    </row>
    <row r="200" spans="1:15" ht="15" x14ac:dyDescent="0.25">
      <c r="A200" s="8" t="s">
        <v>245</v>
      </c>
      <c r="B200" s="8" t="s">
        <v>87</v>
      </c>
      <c r="C200" s="8" t="s">
        <v>88</v>
      </c>
      <c r="D200" s="9">
        <v>0.25</v>
      </c>
      <c r="E200" s="9">
        <v>144.55000000000001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144.80000000000001</v>
      </c>
      <c r="L200" s="44">
        <f t="shared" si="20"/>
        <v>1.7265193370165745E-3</v>
      </c>
      <c r="M200" s="32">
        <f t="shared" si="21"/>
        <v>0.99827348066298338</v>
      </c>
      <c r="N200" s="32">
        <f t="shared" si="22"/>
        <v>0</v>
      </c>
      <c r="O200" s="32">
        <f t="shared" si="23"/>
        <v>0</v>
      </c>
    </row>
    <row r="201" spans="1:15" ht="15" x14ac:dyDescent="0.25">
      <c r="A201" s="8" t="s">
        <v>245</v>
      </c>
      <c r="B201" s="8" t="s">
        <v>93</v>
      </c>
      <c r="C201" s="8" t="s">
        <v>94</v>
      </c>
      <c r="D201" s="9">
        <v>8.1</v>
      </c>
      <c r="E201" s="9">
        <v>132.15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140.25</v>
      </c>
      <c r="L201" s="44">
        <f t="shared" si="20"/>
        <v>5.7754010695187166E-2</v>
      </c>
      <c r="M201" s="32">
        <f t="shared" si="21"/>
        <v>0.94224598930481285</v>
      </c>
      <c r="N201" s="32">
        <f t="shared" si="22"/>
        <v>0</v>
      </c>
      <c r="O201" s="32">
        <f t="shared" si="23"/>
        <v>0</v>
      </c>
    </row>
    <row r="202" spans="1:15" ht="15" x14ac:dyDescent="0.25">
      <c r="A202" s="8" t="s">
        <v>245</v>
      </c>
      <c r="B202" s="8" t="s">
        <v>17</v>
      </c>
      <c r="C202" s="8" t="s">
        <v>18</v>
      </c>
      <c r="D202" s="9">
        <v>29.68</v>
      </c>
      <c r="E202" s="9">
        <v>414.35</v>
      </c>
      <c r="F202" s="9">
        <v>4.5</v>
      </c>
      <c r="G202" s="9">
        <v>0</v>
      </c>
      <c r="H202" s="9">
        <v>0</v>
      </c>
      <c r="I202" s="9">
        <v>0</v>
      </c>
      <c r="J202" s="9">
        <v>0</v>
      </c>
      <c r="K202" s="9">
        <v>448.53</v>
      </c>
      <c r="L202" s="44">
        <f t="shared" si="20"/>
        <v>6.617171649610952E-2</v>
      </c>
      <c r="M202" s="32">
        <f t="shared" si="21"/>
        <v>0.9237955097763807</v>
      </c>
      <c r="N202" s="32">
        <f t="shared" si="22"/>
        <v>1.0032773727509867E-2</v>
      </c>
      <c r="O202" s="32">
        <f t="shared" si="23"/>
        <v>0</v>
      </c>
    </row>
    <row r="203" spans="1:15" ht="15" x14ac:dyDescent="0.25">
      <c r="A203" s="8" t="s">
        <v>245</v>
      </c>
      <c r="B203" s="8" t="s">
        <v>79</v>
      </c>
      <c r="C203" s="8" t="s">
        <v>80</v>
      </c>
      <c r="D203" s="9">
        <v>0</v>
      </c>
      <c r="E203" s="9">
        <v>150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150</v>
      </c>
      <c r="L203" s="44">
        <f t="shared" si="20"/>
        <v>0</v>
      </c>
      <c r="M203" s="32">
        <f t="shared" si="21"/>
        <v>1</v>
      </c>
      <c r="N203" s="32">
        <f t="shared" si="22"/>
        <v>0</v>
      </c>
      <c r="O203" s="32">
        <f t="shared" si="23"/>
        <v>0</v>
      </c>
    </row>
    <row r="204" spans="1:15" ht="15" x14ac:dyDescent="0.25">
      <c r="A204" s="8" t="s">
        <v>245</v>
      </c>
      <c r="B204" s="8" t="s">
        <v>19</v>
      </c>
      <c r="C204" s="8" t="s">
        <v>20</v>
      </c>
      <c r="D204" s="9">
        <v>69.17</v>
      </c>
      <c r="E204" s="9">
        <v>739.53</v>
      </c>
      <c r="F204" s="9">
        <v>20.25</v>
      </c>
      <c r="G204" s="9">
        <v>0</v>
      </c>
      <c r="H204" s="9">
        <v>0</v>
      </c>
      <c r="I204" s="9">
        <v>0</v>
      </c>
      <c r="J204" s="9">
        <v>0</v>
      </c>
      <c r="K204" s="9">
        <v>828.95</v>
      </c>
      <c r="L204" s="44">
        <f t="shared" si="20"/>
        <v>8.3442909705048557E-2</v>
      </c>
      <c r="M204" s="32">
        <f t="shared" si="21"/>
        <v>0.89212859641715414</v>
      </c>
      <c r="N204" s="32">
        <f t="shared" si="22"/>
        <v>2.4428493877797212E-2</v>
      </c>
      <c r="O204" s="32">
        <f t="shared" si="23"/>
        <v>0</v>
      </c>
    </row>
    <row r="205" spans="1:15" ht="15" x14ac:dyDescent="0.25">
      <c r="A205" s="8" t="s">
        <v>245</v>
      </c>
      <c r="B205" s="8" t="s">
        <v>51</v>
      </c>
      <c r="C205" s="8" t="s">
        <v>52</v>
      </c>
      <c r="D205" s="9">
        <v>0</v>
      </c>
      <c r="E205" s="9">
        <v>83.13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83.13</v>
      </c>
      <c r="L205" s="44">
        <f t="shared" si="20"/>
        <v>0</v>
      </c>
      <c r="M205" s="32">
        <f t="shared" si="21"/>
        <v>1</v>
      </c>
      <c r="N205" s="32">
        <f t="shared" si="22"/>
        <v>0</v>
      </c>
      <c r="O205" s="32">
        <f t="shared" si="23"/>
        <v>0</v>
      </c>
    </row>
    <row r="206" spans="1:15" ht="15" x14ac:dyDescent="0.25">
      <c r="A206" s="8" t="s">
        <v>245</v>
      </c>
      <c r="B206" s="8" t="s">
        <v>89</v>
      </c>
      <c r="C206" s="8" t="s">
        <v>90</v>
      </c>
      <c r="D206" s="9">
        <v>35.4</v>
      </c>
      <c r="E206" s="9">
        <v>192.8</v>
      </c>
      <c r="F206" s="9">
        <v>12.6</v>
      </c>
      <c r="G206" s="9">
        <v>0</v>
      </c>
      <c r="H206" s="9">
        <v>0</v>
      </c>
      <c r="I206" s="9">
        <v>0</v>
      </c>
      <c r="J206" s="9">
        <v>0</v>
      </c>
      <c r="K206" s="9">
        <v>240.8</v>
      </c>
      <c r="L206" s="44">
        <f t="shared" si="20"/>
        <v>0.14700996677740863</v>
      </c>
      <c r="M206" s="32">
        <f t="shared" si="21"/>
        <v>0.80066445182724255</v>
      </c>
      <c r="N206" s="32">
        <f t="shared" si="22"/>
        <v>5.2325581395348833E-2</v>
      </c>
      <c r="O206" s="32">
        <f t="shared" si="23"/>
        <v>0</v>
      </c>
    </row>
    <row r="207" spans="1:15" ht="15" x14ac:dyDescent="0.25">
      <c r="A207" s="8" t="s">
        <v>245</v>
      </c>
      <c r="B207" s="8" t="s">
        <v>47</v>
      </c>
      <c r="C207" s="8" t="s">
        <v>48</v>
      </c>
      <c r="D207" s="9">
        <v>19</v>
      </c>
      <c r="E207" s="9">
        <v>193.76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212.76</v>
      </c>
      <c r="L207" s="44">
        <f t="shared" si="20"/>
        <v>8.930250047001316E-2</v>
      </c>
      <c r="M207" s="32">
        <f t="shared" si="21"/>
        <v>0.9106974995299868</v>
      </c>
      <c r="N207" s="32">
        <f t="shared" si="22"/>
        <v>0</v>
      </c>
      <c r="O207" s="32">
        <f t="shared" si="23"/>
        <v>0</v>
      </c>
    </row>
    <row r="208" spans="1:15" ht="15" x14ac:dyDescent="0.25">
      <c r="A208" s="8" t="s">
        <v>245</v>
      </c>
      <c r="B208" s="8" t="s">
        <v>85</v>
      </c>
      <c r="C208" s="8" t="s">
        <v>86</v>
      </c>
      <c r="D208" s="9">
        <v>10.5</v>
      </c>
      <c r="E208" s="9">
        <v>127.2</v>
      </c>
      <c r="F208" s="9">
        <v>4.5</v>
      </c>
      <c r="G208" s="9">
        <v>0</v>
      </c>
      <c r="H208" s="9">
        <v>0</v>
      </c>
      <c r="I208" s="9">
        <v>0</v>
      </c>
      <c r="J208" s="9">
        <v>0</v>
      </c>
      <c r="K208" s="9">
        <v>142.19999999999999</v>
      </c>
      <c r="L208" s="44">
        <f t="shared" si="20"/>
        <v>7.3839662447257384E-2</v>
      </c>
      <c r="M208" s="32">
        <f t="shared" si="21"/>
        <v>0.89451476793248952</v>
      </c>
      <c r="N208" s="32">
        <f t="shared" si="22"/>
        <v>3.1645569620253167E-2</v>
      </c>
      <c r="O208" s="32">
        <f t="shared" si="23"/>
        <v>0</v>
      </c>
    </row>
    <row r="209" spans="1:15" ht="15" x14ac:dyDescent="0.25">
      <c r="A209" s="8" t="s">
        <v>245</v>
      </c>
      <c r="B209" s="8" t="s">
        <v>41</v>
      </c>
      <c r="C209" s="8" t="s">
        <v>42</v>
      </c>
      <c r="D209" s="9">
        <v>3</v>
      </c>
      <c r="E209" s="9">
        <v>102.63</v>
      </c>
      <c r="F209" s="9">
        <v>4.5</v>
      </c>
      <c r="G209" s="9">
        <v>0</v>
      </c>
      <c r="H209" s="9">
        <v>0</v>
      </c>
      <c r="I209" s="9">
        <v>0</v>
      </c>
      <c r="J209" s="9">
        <v>0</v>
      </c>
      <c r="K209" s="9">
        <v>110.13</v>
      </c>
      <c r="L209" s="52">
        <f t="shared" si="20"/>
        <v>2.7240533914464723E-2</v>
      </c>
      <c r="M209" s="53">
        <f t="shared" si="21"/>
        <v>0.93189866521383824</v>
      </c>
      <c r="N209" s="53">
        <f t="shared" si="22"/>
        <v>4.0860800871697085E-2</v>
      </c>
      <c r="O209" s="53">
        <f t="shared" si="23"/>
        <v>0</v>
      </c>
    </row>
    <row r="210" spans="1:15" ht="15" x14ac:dyDescent="0.25">
      <c r="A210" s="8" t="s">
        <v>245</v>
      </c>
      <c r="B210" s="8" t="s">
        <v>95</v>
      </c>
      <c r="C210" s="8" t="s">
        <v>96</v>
      </c>
      <c r="D210" s="9">
        <v>0</v>
      </c>
      <c r="E210" s="9">
        <v>14.4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14.4</v>
      </c>
      <c r="L210" s="44">
        <f t="shared" si="20"/>
        <v>0</v>
      </c>
      <c r="M210" s="32">
        <f t="shared" si="21"/>
        <v>1</v>
      </c>
      <c r="N210" s="32">
        <f t="shared" si="22"/>
        <v>0</v>
      </c>
      <c r="O210" s="32">
        <f t="shared" si="23"/>
        <v>0</v>
      </c>
    </row>
    <row r="211" spans="1:15" ht="15" x14ac:dyDescent="0.25">
      <c r="A211">
        <v>2014</v>
      </c>
      <c r="B211" t="s">
        <v>100</v>
      </c>
      <c r="C211"/>
      <c r="D211">
        <f t="shared" ref="D211:K211" si="24">SUM(D169:D210)</f>
        <v>921.71</v>
      </c>
      <c r="E211">
        <f t="shared" si="24"/>
        <v>11631.089999999998</v>
      </c>
      <c r="F211">
        <f t="shared" si="24"/>
        <v>951.80000000000007</v>
      </c>
      <c r="G211">
        <f t="shared" si="24"/>
        <v>59.25</v>
      </c>
      <c r="H211">
        <f t="shared" si="24"/>
        <v>9</v>
      </c>
      <c r="I211">
        <f t="shared" si="24"/>
        <v>64.099999999999994</v>
      </c>
      <c r="J211">
        <f t="shared" si="24"/>
        <v>22.1</v>
      </c>
      <c r="K211">
        <f t="shared" si="24"/>
        <v>13662.049999999997</v>
      </c>
      <c r="L211" s="44">
        <f t="shared" si="20"/>
        <v>6.7464985123023277E-2</v>
      </c>
      <c r="M211" s="32">
        <f t="shared" si="21"/>
        <v>0.85134295365629609</v>
      </c>
      <c r="N211" s="32">
        <f t="shared" si="22"/>
        <v>6.9667436438894614E-2</v>
      </c>
      <c r="O211" s="32">
        <f t="shared" si="23"/>
        <v>1.1305038409316319E-2</v>
      </c>
    </row>
    <row r="212" spans="1:15" ht="15.75" thickBot="1" x14ac:dyDescent="0.3">
      <c r="A212" s="48">
        <v>2014</v>
      </c>
      <c r="B212" s="49" t="s">
        <v>317</v>
      </c>
      <c r="C212" s="48"/>
      <c r="D212" s="48">
        <f>D211-D180</f>
        <v>857.21</v>
      </c>
      <c r="E212" s="48">
        <f t="shared" ref="E212:K212" si="25">E211-E180</f>
        <v>11510.389999999998</v>
      </c>
      <c r="F212" s="48">
        <f t="shared" si="25"/>
        <v>703.5</v>
      </c>
      <c r="G212" s="48">
        <f t="shared" si="25"/>
        <v>0</v>
      </c>
      <c r="H212" s="48">
        <f t="shared" si="25"/>
        <v>0</v>
      </c>
      <c r="I212" s="48">
        <f t="shared" si="25"/>
        <v>0</v>
      </c>
      <c r="J212" s="48">
        <f t="shared" si="25"/>
        <v>22.1</v>
      </c>
      <c r="K212" s="48">
        <f t="shared" si="25"/>
        <v>13096.199999999997</v>
      </c>
      <c r="L212" s="50">
        <f t="shared" si="20"/>
        <v>6.5454864769933285E-2</v>
      </c>
      <c r="M212" s="51">
        <f t="shared" si="21"/>
        <v>0.87891067637940778</v>
      </c>
      <c r="N212" s="51">
        <f t="shared" si="22"/>
        <v>5.3717872359921211E-2</v>
      </c>
      <c r="O212" s="51">
        <f t="shared" si="23"/>
        <v>1.6875124081794724E-3</v>
      </c>
    </row>
    <row r="213" spans="1:15" ht="15" x14ac:dyDescent="0.25">
      <c r="A213" s="8" t="s">
        <v>256</v>
      </c>
      <c r="B213" s="8" t="s">
        <v>11</v>
      </c>
      <c r="C213" s="8" t="s">
        <v>12</v>
      </c>
      <c r="D213" s="9">
        <v>18.45</v>
      </c>
      <c r="E213" s="9">
        <v>370.84</v>
      </c>
      <c r="F213" s="9">
        <v>90.3</v>
      </c>
      <c r="G213" s="9">
        <v>0</v>
      </c>
      <c r="H213" s="9">
        <v>0</v>
      </c>
      <c r="I213" s="9">
        <v>0</v>
      </c>
      <c r="J213" s="9">
        <v>0</v>
      </c>
      <c r="K213" s="9">
        <v>479.59</v>
      </c>
      <c r="L213" s="44">
        <f t="shared" si="20"/>
        <v>3.8470360099251442E-2</v>
      </c>
      <c r="M213" s="32">
        <f t="shared" si="21"/>
        <v>0.77324381242311135</v>
      </c>
      <c r="N213" s="32">
        <f t="shared" si="22"/>
        <v>0.18828582747763714</v>
      </c>
      <c r="O213" s="32">
        <f t="shared" si="23"/>
        <v>0</v>
      </c>
    </row>
    <row r="214" spans="1:15" ht="15" x14ac:dyDescent="0.25">
      <c r="A214" s="8" t="s">
        <v>256</v>
      </c>
      <c r="B214" s="8" t="s">
        <v>13</v>
      </c>
      <c r="C214" s="8" t="s">
        <v>14</v>
      </c>
      <c r="D214" s="9">
        <v>8.36</v>
      </c>
      <c r="E214" s="9">
        <v>105.97</v>
      </c>
      <c r="F214" s="9">
        <v>11.3</v>
      </c>
      <c r="G214" s="9">
        <v>0</v>
      </c>
      <c r="H214" s="9">
        <v>0</v>
      </c>
      <c r="I214" s="9">
        <v>0</v>
      </c>
      <c r="J214" s="9">
        <v>0</v>
      </c>
      <c r="K214" s="9">
        <v>125.63</v>
      </c>
      <c r="L214" s="44">
        <f t="shared" si="20"/>
        <v>6.6544615139695937E-2</v>
      </c>
      <c r="M214" s="32">
        <f t="shared" si="21"/>
        <v>0.8435087160710022</v>
      </c>
      <c r="N214" s="32">
        <f t="shared" si="22"/>
        <v>8.9946668789301923E-2</v>
      </c>
      <c r="O214" s="32">
        <f t="shared" si="23"/>
        <v>0</v>
      </c>
    </row>
    <row r="215" spans="1:15" ht="15" x14ac:dyDescent="0.25">
      <c r="A215" s="8" t="s">
        <v>256</v>
      </c>
      <c r="B215" s="8" t="s">
        <v>15</v>
      </c>
      <c r="C215" s="8" t="s">
        <v>16</v>
      </c>
      <c r="D215" s="9">
        <v>29.9</v>
      </c>
      <c r="E215" s="9">
        <v>268.75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  <c r="K215" s="9">
        <v>298.64999999999998</v>
      </c>
      <c r="L215" s="44">
        <f t="shared" si="20"/>
        <v>0.10011719403984598</v>
      </c>
      <c r="M215" s="32">
        <f t="shared" si="21"/>
        <v>0.89988280596015413</v>
      </c>
      <c r="N215" s="32">
        <f t="shared" si="22"/>
        <v>0</v>
      </c>
      <c r="O215" s="32">
        <f t="shared" si="23"/>
        <v>0</v>
      </c>
    </row>
    <row r="216" spans="1:15" ht="15" x14ac:dyDescent="0.25">
      <c r="A216" s="8" t="s">
        <v>256</v>
      </c>
      <c r="B216" s="8" t="s">
        <v>21</v>
      </c>
      <c r="C216" s="8" t="s">
        <v>22</v>
      </c>
      <c r="D216" s="9">
        <v>37.65</v>
      </c>
      <c r="E216" s="9">
        <v>951.21</v>
      </c>
      <c r="F216" s="9">
        <v>89.54</v>
      </c>
      <c r="G216" s="9">
        <v>0</v>
      </c>
      <c r="H216" s="9">
        <v>0</v>
      </c>
      <c r="I216" s="9">
        <v>0</v>
      </c>
      <c r="J216" s="9">
        <v>0</v>
      </c>
      <c r="K216" s="9">
        <v>1078.4000000000001</v>
      </c>
      <c r="L216" s="44">
        <f t="shared" si="20"/>
        <v>3.4912833827893168E-2</v>
      </c>
      <c r="M216" s="32">
        <f t="shared" si="21"/>
        <v>0.88205675074183976</v>
      </c>
      <c r="N216" s="32">
        <f t="shared" si="22"/>
        <v>8.3030415430267054E-2</v>
      </c>
      <c r="O216" s="32">
        <f t="shared" si="23"/>
        <v>0</v>
      </c>
    </row>
    <row r="217" spans="1:15" ht="15" x14ac:dyDescent="0.25">
      <c r="A217" s="8" t="s">
        <v>256</v>
      </c>
      <c r="B217" s="8" t="s">
        <v>25</v>
      </c>
      <c r="C217" s="8" t="s">
        <v>26</v>
      </c>
      <c r="D217" s="9">
        <v>63.32</v>
      </c>
      <c r="E217" s="9">
        <v>809.31</v>
      </c>
      <c r="F217" s="9">
        <v>5.4</v>
      </c>
      <c r="G217" s="9">
        <v>0</v>
      </c>
      <c r="H217" s="9">
        <v>0</v>
      </c>
      <c r="I217" s="9">
        <v>0</v>
      </c>
      <c r="J217" s="9">
        <v>0</v>
      </c>
      <c r="K217" s="9">
        <v>878.03</v>
      </c>
      <c r="L217" s="44">
        <f t="shared" si="20"/>
        <v>7.2115986925275904E-2</v>
      </c>
      <c r="M217" s="32">
        <f t="shared" si="21"/>
        <v>0.92173388153024383</v>
      </c>
      <c r="N217" s="32">
        <f t="shared" si="22"/>
        <v>6.1501315444802574E-3</v>
      </c>
      <c r="O217" s="32">
        <f t="shared" si="23"/>
        <v>0</v>
      </c>
    </row>
    <row r="218" spans="1:15" ht="15" x14ac:dyDescent="0.25">
      <c r="A218" s="8" t="s">
        <v>256</v>
      </c>
      <c r="B218" s="8" t="s">
        <v>23</v>
      </c>
      <c r="C218" s="8" t="s">
        <v>24</v>
      </c>
      <c r="D218" s="9">
        <v>139.55000000000001</v>
      </c>
      <c r="E218" s="9">
        <v>973.9</v>
      </c>
      <c r="F218" s="9">
        <v>101.05</v>
      </c>
      <c r="G218" s="9">
        <v>0</v>
      </c>
      <c r="H218" s="9">
        <v>0</v>
      </c>
      <c r="I218" s="9">
        <v>0</v>
      </c>
      <c r="J218" s="9">
        <v>1.2</v>
      </c>
      <c r="K218" s="9">
        <v>1215.7</v>
      </c>
      <c r="L218" s="44">
        <f t="shared" si="20"/>
        <v>0.11478983301801432</v>
      </c>
      <c r="M218" s="32">
        <f t="shared" si="21"/>
        <v>0.80110224561980747</v>
      </c>
      <c r="N218" s="32">
        <f t="shared" si="22"/>
        <v>8.3120835732499787E-2</v>
      </c>
      <c r="O218" s="32">
        <f t="shared" si="23"/>
        <v>9.870856296783745E-4</v>
      </c>
    </row>
    <row r="219" spans="1:15" ht="15" x14ac:dyDescent="0.25">
      <c r="A219" s="8" t="s">
        <v>256</v>
      </c>
      <c r="B219" s="8" t="s">
        <v>45</v>
      </c>
      <c r="C219" s="8" t="s">
        <v>46</v>
      </c>
      <c r="D219" s="9">
        <v>83.8</v>
      </c>
      <c r="E219" s="9">
        <v>494.74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578.54</v>
      </c>
      <c r="L219" s="44">
        <f t="shared" si="20"/>
        <v>0.14484737442527743</v>
      </c>
      <c r="M219" s="32">
        <f t="shared" si="21"/>
        <v>0.8551526255747226</v>
      </c>
      <c r="N219" s="32">
        <f t="shared" si="22"/>
        <v>0</v>
      </c>
      <c r="O219" s="32">
        <f t="shared" si="23"/>
        <v>0</v>
      </c>
    </row>
    <row r="220" spans="1:15" ht="15" x14ac:dyDescent="0.25">
      <c r="A220" s="8" t="s">
        <v>256</v>
      </c>
      <c r="B220" s="8" t="s">
        <v>65</v>
      </c>
      <c r="C220" s="8" t="s">
        <v>66</v>
      </c>
      <c r="D220" s="9">
        <v>102.45</v>
      </c>
      <c r="E220" s="9">
        <v>574.54</v>
      </c>
      <c r="F220" s="9">
        <v>68.900000000000006</v>
      </c>
      <c r="G220" s="9">
        <v>0</v>
      </c>
      <c r="H220" s="9">
        <v>0</v>
      </c>
      <c r="I220" s="9">
        <v>0</v>
      </c>
      <c r="J220" s="9">
        <v>0</v>
      </c>
      <c r="K220" s="9">
        <v>745.89</v>
      </c>
      <c r="L220" s="44">
        <f t="shared" si="20"/>
        <v>0.13735269275630455</v>
      </c>
      <c r="M220" s="32">
        <f t="shared" si="21"/>
        <v>0.77027443724946032</v>
      </c>
      <c r="N220" s="32">
        <f t="shared" si="22"/>
        <v>9.2372869994235079E-2</v>
      </c>
      <c r="O220" s="32">
        <f t="shared" si="23"/>
        <v>0</v>
      </c>
    </row>
    <row r="221" spans="1:15" ht="15" x14ac:dyDescent="0.25">
      <c r="A221" s="8" t="s">
        <v>256</v>
      </c>
      <c r="B221" s="8" t="s">
        <v>91</v>
      </c>
      <c r="C221" s="8" t="s">
        <v>92</v>
      </c>
      <c r="D221" s="9">
        <v>68</v>
      </c>
      <c r="E221" s="9">
        <v>728.2</v>
      </c>
      <c r="F221" s="9">
        <v>41.94</v>
      </c>
      <c r="G221" s="9">
        <v>0</v>
      </c>
      <c r="H221" s="9">
        <v>0</v>
      </c>
      <c r="I221" s="9">
        <v>0</v>
      </c>
      <c r="J221" s="9">
        <v>0</v>
      </c>
      <c r="K221" s="9">
        <v>838.14</v>
      </c>
      <c r="L221" s="44">
        <f t="shared" si="20"/>
        <v>8.1132030448373776E-2</v>
      </c>
      <c r="M221" s="32">
        <f t="shared" si="21"/>
        <v>0.86882859665449697</v>
      </c>
      <c r="N221" s="32">
        <f t="shared" si="22"/>
        <v>5.0039372897129356E-2</v>
      </c>
      <c r="O221" s="32">
        <f t="shared" si="23"/>
        <v>0</v>
      </c>
    </row>
    <row r="222" spans="1:15" ht="15" x14ac:dyDescent="0.25">
      <c r="A222" s="8" t="s">
        <v>256</v>
      </c>
      <c r="B222" s="8" t="s">
        <v>53</v>
      </c>
      <c r="C222" s="8" t="s">
        <v>54</v>
      </c>
      <c r="D222" s="9">
        <v>98.9</v>
      </c>
      <c r="E222" s="9">
        <v>693.3</v>
      </c>
      <c r="F222" s="9">
        <v>31.9</v>
      </c>
      <c r="G222" s="9">
        <v>0</v>
      </c>
      <c r="H222" s="9">
        <v>0</v>
      </c>
      <c r="I222" s="9">
        <v>0</v>
      </c>
      <c r="J222" s="9">
        <v>0</v>
      </c>
      <c r="K222" s="9">
        <v>824.1</v>
      </c>
      <c r="L222" s="52">
        <f t="shared" si="20"/>
        <v>0.12000970755976217</v>
      </c>
      <c r="M222" s="53">
        <f t="shared" si="21"/>
        <v>0.84128139788860568</v>
      </c>
      <c r="N222" s="53">
        <f t="shared" si="22"/>
        <v>3.8708894551632081E-2</v>
      </c>
      <c r="O222" s="53">
        <f t="shared" si="23"/>
        <v>0</v>
      </c>
    </row>
    <row r="223" spans="1:15" ht="15" x14ac:dyDescent="0.25">
      <c r="A223" s="8" t="s">
        <v>256</v>
      </c>
      <c r="B223" s="8" t="s">
        <v>69</v>
      </c>
      <c r="C223" s="8" t="s">
        <v>70</v>
      </c>
      <c r="D223" s="9">
        <v>107</v>
      </c>
      <c r="E223" s="9">
        <v>1098.81</v>
      </c>
      <c r="F223" s="9">
        <v>76.5</v>
      </c>
      <c r="G223" s="9">
        <v>0</v>
      </c>
      <c r="H223" s="9">
        <v>0</v>
      </c>
      <c r="I223" s="9">
        <v>0</v>
      </c>
      <c r="J223" s="9">
        <v>2.4</v>
      </c>
      <c r="K223" s="9">
        <v>1284.71</v>
      </c>
      <c r="L223" s="44">
        <f t="shared" si="20"/>
        <v>8.3287278841139248E-2</v>
      </c>
      <c r="M223" s="32">
        <f t="shared" si="21"/>
        <v>0.85529808283581499</v>
      </c>
      <c r="N223" s="32">
        <f t="shared" si="22"/>
        <v>5.954651244249675E-2</v>
      </c>
      <c r="O223" s="32">
        <f t="shared" si="23"/>
        <v>1.8681258805489176E-3</v>
      </c>
    </row>
    <row r="224" spans="1:15" x14ac:dyDescent="0.2">
      <c r="A224" s="45" t="s">
        <v>256</v>
      </c>
      <c r="B224" s="45" t="s">
        <v>67</v>
      </c>
      <c r="C224" s="45" t="s">
        <v>68</v>
      </c>
      <c r="D224" s="45">
        <v>81</v>
      </c>
      <c r="E224" s="45">
        <v>181.25</v>
      </c>
      <c r="F224" s="45">
        <v>823.2</v>
      </c>
      <c r="G224" s="45">
        <v>179.25</v>
      </c>
      <c r="H224" s="45">
        <v>15</v>
      </c>
      <c r="I224" s="45">
        <v>150</v>
      </c>
      <c r="J224" s="45">
        <v>0</v>
      </c>
      <c r="K224" s="45">
        <v>1429.7</v>
      </c>
      <c r="L224" s="46">
        <f t="shared" si="20"/>
        <v>5.6655242358536757E-2</v>
      </c>
      <c r="M224" s="47">
        <f t="shared" si="21"/>
        <v>0.12677484787018256</v>
      </c>
      <c r="N224" s="47">
        <f t="shared" si="22"/>
        <v>0.57578512974749951</v>
      </c>
      <c r="O224" s="47">
        <f t="shared" si="23"/>
        <v>0.2407847800237812</v>
      </c>
    </row>
    <row r="225" spans="1:15" ht="15" x14ac:dyDescent="0.25">
      <c r="A225" s="8" t="s">
        <v>256</v>
      </c>
      <c r="B225" s="8" t="s">
        <v>31</v>
      </c>
      <c r="C225" s="8" t="s">
        <v>32</v>
      </c>
      <c r="D225" s="9">
        <v>22.1</v>
      </c>
      <c r="E225" s="9">
        <v>273.55</v>
      </c>
      <c r="F225" s="9">
        <v>4.5</v>
      </c>
      <c r="G225" s="9">
        <v>0</v>
      </c>
      <c r="H225" s="9">
        <v>0</v>
      </c>
      <c r="I225" s="9">
        <v>0</v>
      </c>
      <c r="J225" s="9">
        <v>0</v>
      </c>
      <c r="K225" s="9">
        <v>300.14999999999998</v>
      </c>
      <c r="L225" s="44">
        <f t="shared" si="20"/>
        <v>7.3629851740796282E-2</v>
      </c>
      <c r="M225" s="32">
        <f t="shared" si="21"/>
        <v>0.91137764451107794</v>
      </c>
      <c r="N225" s="32">
        <f t="shared" si="22"/>
        <v>1.4992503748125939E-2</v>
      </c>
      <c r="O225" s="32">
        <f t="shared" si="23"/>
        <v>0</v>
      </c>
    </row>
    <row r="226" spans="1:15" ht="15" x14ac:dyDescent="0.25">
      <c r="A226" s="8" t="s">
        <v>256</v>
      </c>
      <c r="B226" s="8" t="s">
        <v>57</v>
      </c>
      <c r="C226" s="8" t="s">
        <v>58</v>
      </c>
      <c r="D226" s="9">
        <v>7.8</v>
      </c>
      <c r="E226" s="9">
        <v>366</v>
      </c>
      <c r="F226" s="9">
        <v>9</v>
      </c>
      <c r="G226" s="9">
        <v>0</v>
      </c>
      <c r="H226" s="9">
        <v>0</v>
      </c>
      <c r="I226" s="9">
        <v>0</v>
      </c>
      <c r="J226" s="9">
        <v>0</v>
      </c>
      <c r="K226" s="9">
        <v>382.8</v>
      </c>
      <c r="L226" s="44">
        <f t="shared" si="20"/>
        <v>2.037617554858934E-2</v>
      </c>
      <c r="M226" s="32">
        <f t="shared" si="21"/>
        <v>0.9561128526645768</v>
      </c>
      <c r="N226" s="32">
        <f t="shared" si="22"/>
        <v>2.3510971786833854E-2</v>
      </c>
      <c r="O226" s="32">
        <f t="shared" si="23"/>
        <v>0</v>
      </c>
    </row>
    <row r="227" spans="1:15" ht="15" x14ac:dyDescent="0.25">
      <c r="A227" s="8" t="s">
        <v>256</v>
      </c>
      <c r="B227" s="8" t="s">
        <v>33</v>
      </c>
      <c r="C227" s="8" t="s">
        <v>99</v>
      </c>
      <c r="D227" s="9">
        <v>17.5</v>
      </c>
      <c r="E227" s="9">
        <v>536.88</v>
      </c>
      <c r="F227" s="9">
        <v>11.3</v>
      </c>
      <c r="G227" s="9">
        <v>0</v>
      </c>
      <c r="H227" s="9">
        <v>0</v>
      </c>
      <c r="I227" s="9">
        <v>0</v>
      </c>
      <c r="J227" s="9">
        <v>0</v>
      </c>
      <c r="K227" s="9">
        <v>565.67999999999995</v>
      </c>
      <c r="L227" s="44">
        <f t="shared" si="20"/>
        <v>3.0936218356668082E-2</v>
      </c>
      <c r="M227" s="32">
        <f t="shared" si="21"/>
        <v>0.94908782350445486</v>
      </c>
      <c r="N227" s="32">
        <f t="shared" si="22"/>
        <v>1.9975958138877106E-2</v>
      </c>
      <c r="O227" s="32">
        <f t="shared" si="23"/>
        <v>0</v>
      </c>
    </row>
    <row r="228" spans="1:15" ht="15" x14ac:dyDescent="0.25">
      <c r="A228" s="8" t="s">
        <v>256</v>
      </c>
      <c r="B228" s="8" t="s">
        <v>27</v>
      </c>
      <c r="C228" s="8" t="s">
        <v>28</v>
      </c>
      <c r="D228" s="9">
        <v>108.62</v>
      </c>
      <c r="E228" s="9">
        <v>813.03</v>
      </c>
      <c r="F228" s="9">
        <v>81.5</v>
      </c>
      <c r="G228" s="9">
        <v>0</v>
      </c>
      <c r="H228" s="9">
        <v>0</v>
      </c>
      <c r="I228" s="9">
        <v>0</v>
      </c>
      <c r="J228" s="9">
        <v>0</v>
      </c>
      <c r="K228" s="9">
        <v>1003.15</v>
      </c>
      <c r="L228" s="44">
        <f t="shared" si="20"/>
        <v>0.10827892139759758</v>
      </c>
      <c r="M228" s="32">
        <f t="shared" si="21"/>
        <v>0.81047699745800728</v>
      </c>
      <c r="N228" s="32">
        <f t="shared" si="22"/>
        <v>8.1244081144395158E-2</v>
      </c>
      <c r="O228" s="32">
        <f t="shared" si="23"/>
        <v>0</v>
      </c>
    </row>
    <row r="229" spans="1:15" ht="15" x14ac:dyDescent="0.25">
      <c r="A229" s="8" t="s">
        <v>256</v>
      </c>
      <c r="B229" s="8" t="s">
        <v>59</v>
      </c>
      <c r="C229" s="8" t="s">
        <v>60</v>
      </c>
      <c r="D229" s="9">
        <v>2</v>
      </c>
      <c r="E229" s="9">
        <v>235.3</v>
      </c>
      <c r="F229" s="9">
        <v>0</v>
      </c>
      <c r="G229" s="9">
        <v>0</v>
      </c>
      <c r="H229" s="9">
        <v>0</v>
      </c>
      <c r="I229" s="9">
        <v>0</v>
      </c>
      <c r="J229" s="9">
        <v>0</v>
      </c>
      <c r="K229" s="9">
        <v>237.3</v>
      </c>
      <c r="L229" s="44">
        <f t="shared" si="20"/>
        <v>8.4281500210703752E-3</v>
      </c>
      <c r="M229" s="32">
        <f t="shared" si="21"/>
        <v>0.99157184997892966</v>
      </c>
      <c r="N229" s="32">
        <f t="shared" si="22"/>
        <v>0</v>
      </c>
      <c r="O229" s="32">
        <f t="shared" si="23"/>
        <v>0</v>
      </c>
    </row>
    <row r="230" spans="1:15" ht="15" x14ac:dyDescent="0.25">
      <c r="A230" s="8" t="s">
        <v>256</v>
      </c>
      <c r="B230" s="8" t="s">
        <v>35</v>
      </c>
      <c r="C230" s="8" t="s">
        <v>36</v>
      </c>
      <c r="D230" s="9">
        <v>27.9</v>
      </c>
      <c r="E230" s="9">
        <v>632.9</v>
      </c>
      <c r="F230" s="9">
        <v>28.4</v>
      </c>
      <c r="G230" s="9">
        <v>0</v>
      </c>
      <c r="H230" s="9">
        <v>0</v>
      </c>
      <c r="I230" s="9">
        <v>0</v>
      </c>
      <c r="J230" s="9">
        <v>0</v>
      </c>
      <c r="K230" s="9">
        <v>689.2</v>
      </c>
      <c r="L230" s="44">
        <f t="shared" si="20"/>
        <v>4.0481717933836328E-2</v>
      </c>
      <c r="M230" s="32">
        <f t="shared" si="21"/>
        <v>0.91831108531630867</v>
      </c>
      <c r="N230" s="32">
        <f t="shared" si="22"/>
        <v>4.1207196749854902E-2</v>
      </c>
      <c r="O230" s="32">
        <f t="shared" si="23"/>
        <v>0</v>
      </c>
    </row>
    <row r="231" spans="1:15" ht="15" x14ac:dyDescent="0.25">
      <c r="A231" s="8" t="s">
        <v>256</v>
      </c>
      <c r="B231" s="8" t="s">
        <v>83</v>
      </c>
      <c r="C231" s="8" t="s">
        <v>84</v>
      </c>
      <c r="D231" s="9">
        <v>17.2</v>
      </c>
      <c r="E231" s="9">
        <v>961.4</v>
      </c>
      <c r="F231" s="9">
        <v>88.6</v>
      </c>
      <c r="G231" s="9">
        <v>0</v>
      </c>
      <c r="H231" s="9">
        <v>0</v>
      </c>
      <c r="I231" s="9">
        <v>0</v>
      </c>
      <c r="J231" s="9">
        <v>0</v>
      </c>
      <c r="K231" s="9">
        <v>1067.2</v>
      </c>
      <c r="L231" s="44">
        <f t="shared" si="20"/>
        <v>1.611694152923538E-2</v>
      </c>
      <c r="M231" s="32">
        <f t="shared" si="21"/>
        <v>0.90086206896551713</v>
      </c>
      <c r="N231" s="32">
        <f t="shared" si="22"/>
        <v>8.3020989505247361E-2</v>
      </c>
      <c r="O231" s="32">
        <f t="shared" si="23"/>
        <v>0</v>
      </c>
    </row>
    <row r="232" spans="1:15" ht="15" x14ac:dyDescent="0.25">
      <c r="A232" s="8" t="s">
        <v>256</v>
      </c>
      <c r="B232" s="8" t="s">
        <v>75</v>
      </c>
      <c r="C232" s="8" t="s">
        <v>76</v>
      </c>
      <c r="D232" s="9">
        <v>34.25</v>
      </c>
      <c r="E232" s="9">
        <v>541.41</v>
      </c>
      <c r="F232" s="9">
        <v>29.55</v>
      </c>
      <c r="G232" s="9">
        <v>0</v>
      </c>
      <c r="H232" s="9">
        <v>0</v>
      </c>
      <c r="I232" s="9">
        <v>0</v>
      </c>
      <c r="J232" s="9">
        <v>0</v>
      </c>
      <c r="K232" s="9">
        <v>605.21</v>
      </c>
      <c r="L232" s="44">
        <f t="shared" si="20"/>
        <v>5.6591926769220598E-2</v>
      </c>
      <c r="M232" s="32">
        <f t="shared" si="21"/>
        <v>0.89458204590142254</v>
      </c>
      <c r="N232" s="32">
        <f t="shared" si="22"/>
        <v>4.8826027329356751E-2</v>
      </c>
      <c r="O232" s="32">
        <f t="shared" si="23"/>
        <v>0</v>
      </c>
    </row>
    <row r="233" spans="1:15" ht="15" x14ac:dyDescent="0.25">
      <c r="A233" s="8" t="s">
        <v>256</v>
      </c>
      <c r="B233" s="8" t="s">
        <v>73</v>
      </c>
      <c r="C233" s="8" t="s">
        <v>74</v>
      </c>
      <c r="D233" s="9">
        <v>60.85</v>
      </c>
      <c r="E233" s="9">
        <v>1113</v>
      </c>
      <c r="F233" s="9">
        <v>52.6</v>
      </c>
      <c r="G233" s="9">
        <v>0</v>
      </c>
      <c r="H233" s="9">
        <v>0</v>
      </c>
      <c r="I233" s="9">
        <v>0</v>
      </c>
      <c r="J233" s="9">
        <v>0</v>
      </c>
      <c r="K233" s="9">
        <v>1226.45</v>
      </c>
      <c r="L233" s="44">
        <f t="shared" si="20"/>
        <v>4.9614741734273715E-2</v>
      </c>
      <c r="M233" s="32">
        <f t="shared" si="21"/>
        <v>0.9074972481552448</v>
      </c>
      <c r="N233" s="32">
        <f t="shared" si="22"/>
        <v>4.2888010110481468E-2</v>
      </c>
      <c r="O233" s="32">
        <f t="shared" si="23"/>
        <v>0</v>
      </c>
    </row>
    <row r="234" spans="1:15" ht="15" x14ac:dyDescent="0.25">
      <c r="A234" s="8" t="s">
        <v>256</v>
      </c>
      <c r="B234" s="8" t="s">
        <v>49</v>
      </c>
      <c r="C234" s="8" t="s">
        <v>50</v>
      </c>
      <c r="D234" s="9">
        <v>18.100000000000001</v>
      </c>
      <c r="E234" s="9">
        <v>466.03</v>
      </c>
      <c r="F234" s="9">
        <v>9.9</v>
      </c>
      <c r="G234" s="9">
        <v>0</v>
      </c>
      <c r="H234" s="9">
        <v>0</v>
      </c>
      <c r="I234" s="9">
        <v>0</v>
      </c>
      <c r="J234" s="9">
        <v>0</v>
      </c>
      <c r="K234" s="9">
        <v>494.03</v>
      </c>
      <c r="L234" s="44">
        <f t="shared" si="20"/>
        <v>3.6637451166933184E-2</v>
      </c>
      <c r="M234" s="32">
        <f t="shared" si="21"/>
        <v>0.94332327996275533</v>
      </c>
      <c r="N234" s="32">
        <f t="shared" si="22"/>
        <v>2.003926887031152E-2</v>
      </c>
      <c r="O234" s="32">
        <f t="shared" si="23"/>
        <v>0</v>
      </c>
    </row>
    <row r="235" spans="1:15" ht="15" x14ac:dyDescent="0.25">
      <c r="A235" s="8" t="s">
        <v>256</v>
      </c>
      <c r="B235" s="8" t="s">
        <v>29</v>
      </c>
      <c r="C235" s="8" t="s">
        <v>30</v>
      </c>
      <c r="D235" s="9">
        <v>0</v>
      </c>
      <c r="E235" s="9">
        <v>156.05000000000001</v>
      </c>
      <c r="F235" s="9">
        <v>11.5</v>
      </c>
      <c r="G235" s="9">
        <v>0</v>
      </c>
      <c r="H235" s="9">
        <v>0</v>
      </c>
      <c r="I235" s="9">
        <v>0</v>
      </c>
      <c r="J235" s="9">
        <v>0</v>
      </c>
      <c r="K235" s="9">
        <v>167.55</v>
      </c>
      <c r="L235" s="44">
        <f t="shared" si="20"/>
        <v>0</v>
      </c>
      <c r="M235" s="32">
        <f t="shared" si="21"/>
        <v>0.93136377200835574</v>
      </c>
      <c r="N235" s="32">
        <f t="shared" si="22"/>
        <v>6.8636227991644275E-2</v>
      </c>
      <c r="O235" s="32">
        <f t="shared" si="23"/>
        <v>0</v>
      </c>
    </row>
    <row r="236" spans="1:15" ht="15" x14ac:dyDescent="0.25">
      <c r="A236" s="8" t="s">
        <v>256</v>
      </c>
      <c r="B236" s="8" t="s">
        <v>81</v>
      </c>
      <c r="C236" s="8" t="s">
        <v>82</v>
      </c>
      <c r="D236" s="9">
        <v>12.75</v>
      </c>
      <c r="E236" s="9">
        <v>439.3</v>
      </c>
      <c r="F236" s="9">
        <v>57</v>
      </c>
      <c r="G236" s="9">
        <v>0</v>
      </c>
      <c r="H236" s="9">
        <v>0</v>
      </c>
      <c r="I236" s="9">
        <v>0</v>
      </c>
      <c r="J236" s="9">
        <v>0</v>
      </c>
      <c r="K236" s="9">
        <v>509.05</v>
      </c>
      <c r="L236" s="52">
        <f t="shared" si="20"/>
        <v>2.5046655534819762E-2</v>
      </c>
      <c r="M236" s="53">
        <f t="shared" si="21"/>
        <v>0.8629800608977507</v>
      </c>
      <c r="N236" s="53">
        <f t="shared" si="22"/>
        <v>0.11197328356742953</v>
      </c>
      <c r="O236" s="53">
        <f t="shared" si="23"/>
        <v>0</v>
      </c>
    </row>
    <row r="237" spans="1:15" ht="15" x14ac:dyDescent="0.25">
      <c r="A237" s="8" t="s">
        <v>256</v>
      </c>
      <c r="B237" s="8" t="s">
        <v>43</v>
      </c>
      <c r="C237" s="8" t="s">
        <v>44</v>
      </c>
      <c r="D237" s="9">
        <v>236.75</v>
      </c>
      <c r="E237" s="9">
        <v>1444.5</v>
      </c>
      <c r="F237" s="9">
        <v>152.19999999999999</v>
      </c>
      <c r="G237" s="9">
        <v>0</v>
      </c>
      <c r="H237" s="9">
        <v>0</v>
      </c>
      <c r="I237" s="9">
        <v>0</v>
      </c>
      <c r="J237" s="9">
        <v>0</v>
      </c>
      <c r="K237" s="9">
        <v>1833.45</v>
      </c>
      <c r="L237" s="44">
        <f t="shared" si="20"/>
        <v>0.12912814639068423</v>
      </c>
      <c r="M237" s="32">
        <f t="shared" si="21"/>
        <v>0.78785895443017262</v>
      </c>
      <c r="N237" s="32">
        <f t="shared" si="22"/>
        <v>8.3012899179143132E-2</v>
      </c>
      <c r="O237" s="32">
        <f t="shared" si="23"/>
        <v>0</v>
      </c>
    </row>
    <row r="238" spans="1:15" ht="15" x14ac:dyDescent="0.25">
      <c r="A238" s="8" t="s">
        <v>256</v>
      </c>
      <c r="B238" s="8" t="s">
        <v>61</v>
      </c>
      <c r="C238" s="8" t="s">
        <v>62</v>
      </c>
      <c r="D238" s="9">
        <v>39.200000000000003</v>
      </c>
      <c r="E238" s="9">
        <v>789.5</v>
      </c>
      <c r="F238" s="9">
        <v>32.869999999999997</v>
      </c>
      <c r="G238" s="9">
        <v>0</v>
      </c>
      <c r="H238" s="9">
        <v>0</v>
      </c>
      <c r="I238" s="9">
        <v>0</v>
      </c>
      <c r="J238" s="9">
        <v>0</v>
      </c>
      <c r="K238" s="9">
        <v>861.57</v>
      </c>
      <c r="L238" s="44">
        <f t="shared" si="20"/>
        <v>4.5498334435971538E-2</v>
      </c>
      <c r="M238" s="32">
        <f t="shared" si="21"/>
        <v>0.91635038360202881</v>
      </c>
      <c r="N238" s="32">
        <f t="shared" si="22"/>
        <v>3.81512819619996E-2</v>
      </c>
      <c r="O238" s="32">
        <f t="shared" si="23"/>
        <v>0</v>
      </c>
    </row>
    <row r="239" spans="1:15" ht="15" x14ac:dyDescent="0.25">
      <c r="A239" s="8" t="s">
        <v>256</v>
      </c>
      <c r="B239" s="8" t="s">
        <v>77</v>
      </c>
      <c r="C239" s="8" t="s">
        <v>78</v>
      </c>
      <c r="D239" s="9">
        <v>94.9</v>
      </c>
      <c r="E239" s="9">
        <v>1081.6300000000001</v>
      </c>
      <c r="F239" s="9">
        <v>119.7</v>
      </c>
      <c r="G239" s="9">
        <v>0</v>
      </c>
      <c r="H239" s="9">
        <v>0</v>
      </c>
      <c r="I239" s="9">
        <v>0</v>
      </c>
      <c r="J239" s="9">
        <v>0</v>
      </c>
      <c r="K239" s="9">
        <v>1296.23</v>
      </c>
      <c r="L239" s="44">
        <f t="shared" si="20"/>
        <v>7.3212315715575169E-2</v>
      </c>
      <c r="M239" s="32">
        <f t="shared" si="21"/>
        <v>0.83444296151146025</v>
      </c>
      <c r="N239" s="32">
        <f t="shared" si="22"/>
        <v>9.2344722772964669E-2</v>
      </c>
      <c r="O239" s="32">
        <f t="shared" si="23"/>
        <v>0</v>
      </c>
    </row>
    <row r="240" spans="1:15" ht="15" x14ac:dyDescent="0.25">
      <c r="A240" s="8" t="s">
        <v>256</v>
      </c>
      <c r="B240" s="8" t="s">
        <v>37</v>
      </c>
      <c r="C240" s="8" t="s">
        <v>38</v>
      </c>
      <c r="D240" s="9">
        <v>47.84</v>
      </c>
      <c r="E240" s="9">
        <v>545.67999999999995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593.52</v>
      </c>
      <c r="L240" s="44">
        <f t="shared" si="20"/>
        <v>8.0603854966976696E-2</v>
      </c>
      <c r="M240" s="32">
        <f t="shared" si="21"/>
        <v>0.91939614503302325</v>
      </c>
      <c r="N240" s="32">
        <f t="shared" si="22"/>
        <v>0</v>
      </c>
      <c r="O240" s="32">
        <f t="shared" si="23"/>
        <v>0</v>
      </c>
    </row>
    <row r="241" spans="1:15" ht="15" x14ac:dyDescent="0.25">
      <c r="A241" s="8" t="s">
        <v>256</v>
      </c>
      <c r="B241" s="8" t="s">
        <v>55</v>
      </c>
      <c r="C241" s="8" t="s">
        <v>56</v>
      </c>
      <c r="D241" s="9">
        <v>37.479999999999997</v>
      </c>
      <c r="E241" s="9">
        <v>261.8</v>
      </c>
      <c r="F241" s="9">
        <v>18.75</v>
      </c>
      <c r="G241" s="9">
        <v>0</v>
      </c>
      <c r="H241" s="9">
        <v>0</v>
      </c>
      <c r="I241" s="9">
        <v>0</v>
      </c>
      <c r="J241" s="9">
        <v>0</v>
      </c>
      <c r="K241" s="9">
        <v>318.02999999999997</v>
      </c>
      <c r="L241" s="44">
        <f t="shared" si="20"/>
        <v>0.11785051724680062</v>
      </c>
      <c r="M241" s="32">
        <f t="shared" si="21"/>
        <v>0.82319278055529366</v>
      </c>
      <c r="N241" s="32">
        <f t="shared" si="22"/>
        <v>5.8956702197905865E-2</v>
      </c>
      <c r="O241" s="32">
        <f t="shared" si="23"/>
        <v>0</v>
      </c>
    </row>
    <row r="242" spans="1:15" ht="15" x14ac:dyDescent="0.25">
      <c r="A242" s="8" t="s">
        <v>256</v>
      </c>
      <c r="B242" s="8" t="s">
        <v>63</v>
      </c>
      <c r="C242" s="8" t="s">
        <v>64</v>
      </c>
      <c r="D242" s="9">
        <v>65.5</v>
      </c>
      <c r="E242" s="9">
        <v>400.45</v>
      </c>
      <c r="F242" s="9">
        <v>37.5</v>
      </c>
      <c r="G242" s="9">
        <v>0</v>
      </c>
      <c r="H242" s="9">
        <v>0</v>
      </c>
      <c r="I242" s="9">
        <v>0</v>
      </c>
      <c r="J242" s="9">
        <v>0</v>
      </c>
      <c r="K242" s="9">
        <v>503.45</v>
      </c>
      <c r="L242" s="44">
        <f t="shared" si="20"/>
        <v>0.13010229417022545</v>
      </c>
      <c r="M242" s="32">
        <f t="shared" si="21"/>
        <v>0.79541165954911108</v>
      </c>
      <c r="N242" s="32">
        <f t="shared" si="22"/>
        <v>7.4486046280663423E-2</v>
      </c>
      <c r="O242" s="32">
        <f t="shared" si="23"/>
        <v>0</v>
      </c>
    </row>
    <row r="243" spans="1:15" ht="15" x14ac:dyDescent="0.25">
      <c r="A243" s="8" t="s">
        <v>256</v>
      </c>
      <c r="B243" s="8" t="s">
        <v>71</v>
      </c>
      <c r="C243" s="8" t="s">
        <v>72</v>
      </c>
      <c r="D243" s="9">
        <v>165.65</v>
      </c>
      <c r="E243" s="9">
        <v>1324.62</v>
      </c>
      <c r="F243" s="9">
        <v>124.5</v>
      </c>
      <c r="G243" s="9">
        <v>0</v>
      </c>
      <c r="H243" s="9">
        <v>0</v>
      </c>
      <c r="I243" s="9">
        <v>0</v>
      </c>
      <c r="J243" s="9">
        <v>0</v>
      </c>
      <c r="K243" s="9">
        <v>1614.77</v>
      </c>
      <c r="L243" s="52">
        <f t="shared" si="20"/>
        <v>0.10258426896709749</v>
      </c>
      <c r="M243" s="53">
        <f t="shared" si="21"/>
        <v>0.82031496745666554</v>
      </c>
      <c r="N243" s="53">
        <f t="shared" si="22"/>
        <v>7.7100763576236866E-2</v>
      </c>
      <c r="O243" s="53">
        <f t="shared" si="23"/>
        <v>0</v>
      </c>
    </row>
    <row r="244" spans="1:15" ht="15" x14ac:dyDescent="0.25">
      <c r="A244" s="8" t="s">
        <v>256</v>
      </c>
      <c r="B244" s="8" t="s">
        <v>87</v>
      </c>
      <c r="C244" s="8" t="s">
        <v>88</v>
      </c>
      <c r="D244" s="9">
        <v>9.9</v>
      </c>
      <c r="E244" s="9">
        <v>400.85</v>
      </c>
      <c r="F244" s="9">
        <v>31.5</v>
      </c>
      <c r="G244" s="9">
        <v>0</v>
      </c>
      <c r="H244" s="9">
        <v>0</v>
      </c>
      <c r="I244" s="9">
        <v>0</v>
      </c>
      <c r="J244" s="9">
        <v>0</v>
      </c>
      <c r="K244" s="9">
        <v>442.25</v>
      </c>
      <c r="L244" s="44">
        <f t="shared" si="20"/>
        <v>2.238552854720181E-2</v>
      </c>
      <c r="M244" s="32">
        <f t="shared" si="21"/>
        <v>0.90638778971170153</v>
      </c>
      <c r="N244" s="32">
        <f t="shared" si="22"/>
        <v>7.122668174109667E-2</v>
      </c>
      <c r="O244" s="32">
        <f t="shared" si="23"/>
        <v>0</v>
      </c>
    </row>
    <row r="245" spans="1:15" ht="15" x14ac:dyDescent="0.25">
      <c r="A245" s="8" t="s">
        <v>256</v>
      </c>
      <c r="B245" s="8" t="s">
        <v>93</v>
      </c>
      <c r="C245" s="8" t="s">
        <v>94</v>
      </c>
      <c r="D245" s="9">
        <v>39.1</v>
      </c>
      <c r="E245" s="9">
        <v>661.55</v>
      </c>
      <c r="F245" s="9">
        <v>12</v>
      </c>
      <c r="G245" s="9">
        <v>0</v>
      </c>
      <c r="H245" s="9">
        <v>0</v>
      </c>
      <c r="I245" s="9">
        <v>0</v>
      </c>
      <c r="J245" s="9">
        <v>0</v>
      </c>
      <c r="K245" s="9">
        <v>712.65</v>
      </c>
      <c r="L245" s="44">
        <f t="shared" si="20"/>
        <v>5.4865642320914898E-2</v>
      </c>
      <c r="M245" s="32">
        <f t="shared" si="21"/>
        <v>0.92829579737599099</v>
      </c>
      <c r="N245" s="32">
        <f t="shared" si="22"/>
        <v>1.6838560303094087E-2</v>
      </c>
      <c r="O245" s="32">
        <f t="shared" si="23"/>
        <v>0</v>
      </c>
    </row>
    <row r="246" spans="1:15" ht="15" x14ac:dyDescent="0.25">
      <c r="A246" s="8" t="s">
        <v>256</v>
      </c>
      <c r="B246" s="8" t="s">
        <v>17</v>
      </c>
      <c r="C246" s="8" t="s">
        <v>18</v>
      </c>
      <c r="D246" s="9">
        <v>42.95</v>
      </c>
      <c r="E246" s="9">
        <v>542.30999999999995</v>
      </c>
      <c r="F246" s="9">
        <v>21</v>
      </c>
      <c r="G246" s="9">
        <v>0</v>
      </c>
      <c r="H246" s="9">
        <v>0</v>
      </c>
      <c r="I246" s="9">
        <v>0</v>
      </c>
      <c r="J246" s="9">
        <v>0</v>
      </c>
      <c r="K246" s="9">
        <v>606.26</v>
      </c>
      <c r="L246" s="44">
        <f t="shared" si="20"/>
        <v>7.0844192260746217E-2</v>
      </c>
      <c r="M246" s="32">
        <f t="shared" si="21"/>
        <v>0.8945172038399366</v>
      </c>
      <c r="N246" s="32">
        <f t="shared" si="22"/>
        <v>3.4638603899317125E-2</v>
      </c>
      <c r="O246" s="32">
        <f t="shared" si="23"/>
        <v>0</v>
      </c>
    </row>
    <row r="247" spans="1:15" ht="15" x14ac:dyDescent="0.25">
      <c r="A247" s="8" t="s">
        <v>256</v>
      </c>
      <c r="B247" s="8" t="s">
        <v>39</v>
      </c>
      <c r="C247" s="8" t="s">
        <v>40</v>
      </c>
      <c r="D247" s="9">
        <v>18.5</v>
      </c>
      <c r="E247" s="9">
        <v>859.5</v>
      </c>
      <c r="F247" s="9">
        <v>14</v>
      </c>
      <c r="G247" s="9">
        <v>0</v>
      </c>
      <c r="H247" s="9">
        <v>0</v>
      </c>
      <c r="I247" s="9">
        <v>0</v>
      </c>
      <c r="J247" s="9">
        <v>0</v>
      </c>
      <c r="K247" s="9">
        <v>892</v>
      </c>
      <c r="L247" s="44">
        <f t="shared" si="20"/>
        <v>2.0739910313901346E-2</v>
      </c>
      <c r="M247" s="32">
        <f t="shared" si="21"/>
        <v>0.96356502242152464</v>
      </c>
      <c r="N247" s="32">
        <f t="shared" si="22"/>
        <v>1.5695067264573991E-2</v>
      </c>
      <c r="O247" s="32">
        <f t="shared" si="23"/>
        <v>0</v>
      </c>
    </row>
    <row r="248" spans="1:15" ht="15" x14ac:dyDescent="0.25">
      <c r="A248" s="8" t="s">
        <v>256</v>
      </c>
      <c r="B248" s="8" t="s">
        <v>79</v>
      </c>
      <c r="C248" s="8" t="s">
        <v>80</v>
      </c>
      <c r="D248" s="9">
        <v>0</v>
      </c>
      <c r="E248" s="9">
        <v>343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343</v>
      </c>
      <c r="L248" s="44">
        <f t="shared" si="20"/>
        <v>0</v>
      </c>
      <c r="M248" s="32">
        <f t="shared" si="21"/>
        <v>1</v>
      </c>
      <c r="N248" s="32">
        <f t="shared" si="22"/>
        <v>0</v>
      </c>
      <c r="O248" s="32">
        <f t="shared" si="23"/>
        <v>0</v>
      </c>
    </row>
    <row r="249" spans="1:15" ht="15" x14ac:dyDescent="0.25">
      <c r="A249" s="8" t="s">
        <v>256</v>
      </c>
      <c r="B249" s="8" t="s">
        <v>19</v>
      </c>
      <c r="C249" s="8" t="s">
        <v>20</v>
      </c>
      <c r="D249" s="9">
        <v>76.28</v>
      </c>
      <c r="E249" s="9">
        <v>692.88</v>
      </c>
      <c r="F249" s="9">
        <v>45</v>
      </c>
      <c r="G249" s="9">
        <v>0</v>
      </c>
      <c r="H249" s="9">
        <v>0</v>
      </c>
      <c r="I249" s="9">
        <v>0</v>
      </c>
      <c r="J249" s="9">
        <v>0</v>
      </c>
      <c r="K249" s="9">
        <v>814.16</v>
      </c>
      <c r="L249" s="44">
        <f t="shared" si="20"/>
        <v>9.3691657659428121E-2</v>
      </c>
      <c r="M249" s="32">
        <f t="shared" si="21"/>
        <v>0.85103665127247718</v>
      </c>
      <c r="N249" s="32">
        <f t="shared" si="22"/>
        <v>5.5271691068094722E-2</v>
      </c>
      <c r="O249" s="32">
        <f t="shared" si="23"/>
        <v>0</v>
      </c>
    </row>
    <row r="250" spans="1:15" ht="15" x14ac:dyDescent="0.25">
      <c r="A250" s="8" t="s">
        <v>256</v>
      </c>
      <c r="B250" s="8" t="s">
        <v>51</v>
      </c>
      <c r="C250" s="8" t="s">
        <v>52</v>
      </c>
      <c r="D250" s="9">
        <v>0</v>
      </c>
      <c r="E250" s="9">
        <v>223.63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9">
        <v>223.63</v>
      </c>
      <c r="L250" s="44">
        <f t="shared" si="20"/>
        <v>0</v>
      </c>
      <c r="M250" s="32">
        <f t="shared" si="21"/>
        <v>1</v>
      </c>
      <c r="N250" s="32">
        <f t="shared" si="22"/>
        <v>0</v>
      </c>
      <c r="O250" s="32">
        <f t="shared" si="23"/>
        <v>0</v>
      </c>
    </row>
    <row r="251" spans="1:15" ht="15" x14ac:dyDescent="0.25">
      <c r="A251" s="8" t="s">
        <v>256</v>
      </c>
      <c r="B251" s="8" t="s">
        <v>89</v>
      </c>
      <c r="C251" s="8" t="s">
        <v>90</v>
      </c>
      <c r="D251" s="9">
        <v>37.35</v>
      </c>
      <c r="E251" s="9">
        <v>193.1</v>
      </c>
      <c r="F251" s="9">
        <v>18.899999999999999</v>
      </c>
      <c r="G251" s="9">
        <v>0</v>
      </c>
      <c r="H251" s="9">
        <v>0</v>
      </c>
      <c r="I251" s="9">
        <v>0</v>
      </c>
      <c r="J251" s="9">
        <v>0</v>
      </c>
      <c r="K251" s="9">
        <v>249.35</v>
      </c>
      <c r="L251" s="44">
        <f t="shared" si="20"/>
        <v>0.14978945257669943</v>
      </c>
      <c r="M251" s="32">
        <f t="shared" si="21"/>
        <v>0.77441347503509128</v>
      </c>
      <c r="N251" s="32">
        <f t="shared" si="22"/>
        <v>7.5797072388209347E-2</v>
      </c>
      <c r="O251" s="32">
        <f t="shared" si="23"/>
        <v>0</v>
      </c>
    </row>
    <row r="252" spans="1:15" ht="15" x14ac:dyDescent="0.25">
      <c r="A252" s="8" t="s">
        <v>256</v>
      </c>
      <c r="B252" s="8" t="s">
        <v>47</v>
      </c>
      <c r="C252" s="8" t="s">
        <v>48</v>
      </c>
      <c r="D252" s="9">
        <v>40.39</v>
      </c>
      <c r="E252" s="9">
        <v>413.65</v>
      </c>
      <c r="F252" s="9">
        <v>57.5</v>
      </c>
      <c r="G252" s="9">
        <v>0</v>
      </c>
      <c r="H252" s="9">
        <v>0</v>
      </c>
      <c r="I252" s="9">
        <v>0</v>
      </c>
      <c r="J252" s="9">
        <v>0</v>
      </c>
      <c r="K252" s="9">
        <v>511.54</v>
      </c>
      <c r="L252" s="44">
        <f t="shared" si="20"/>
        <v>7.8957657270203693E-2</v>
      </c>
      <c r="M252" s="32">
        <f t="shared" si="21"/>
        <v>0.80863666575438864</v>
      </c>
      <c r="N252" s="32">
        <f t="shared" si="22"/>
        <v>0.11240567697540758</v>
      </c>
      <c r="O252" s="32">
        <f t="shared" si="23"/>
        <v>0</v>
      </c>
    </row>
    <row r="253" spans="1:15" ht="15" x14ac:dyDescent="0.25">
      <c r="A253" s="8" t="s">
        <v>256</v>
      </c>
      <c r="B253" s="8" t="s">
        <v>85</v>
      </c>
      <c r="C253" s="8" t="s">
        <v>86</v>
      </c>
      <c r="D253" s="9">
        <v>21.6</v>
      </c>
      <c r="E253" s="9">
        <v>239.1</v>
      </c>
      <c r="F253" s="9">
        <v>28.2</v>
      </c>
      <c r="G253" s="9">
        <v>0</v>
      </c>
      <c r="H253" s="9">
        <v>0</v>
      </c>
      <c r="I253" s="9">
        <v>0</v>
      </c>
      <c r="J253" s="9">
        <v>0</v>
      </c>
      <c r="K253" s="9">
        <v>288.89999999999998</v>
      </c>
      <c r="L253" s="44">
        <f t="shared" si="20"/>
        <v>7.4766355140186924E-2</v>
      </c>
      <c r="M253" s="32">
        <f t="shared" si="21"/>
        <v>0.82762201453790241</v>
      </c>
      <c r="N253" s="32">
        <f t="shared" si="22"/>
        <v>9.7611630321910697E-2</v>
      </c>
      <c r="O253" s="32">
        <f t="shared" si="23"/>
        <v>0</v>
      </c>
    </row>
    <row r="254" spans="1:15" ht="15" x14ac:dyDescent="0.25">
      <c r="A254" s="8" t="s">
        <v>256</v>
      </c>
      <c r="B254" s="8" t="s">
        <v>41</v>
      </c>
      <c r="C254" s="8" t="s">
        <v>42</v>
      </c>
      <c r="D254" s="9">
        <v>19.71</v>
      </c>
      <c r="E254" s="9">
        <v>134.88999999999999</v>
      </c>
      <c r="F254" s="9">
        <v>10</v>
      </c>
      <c r="G254" s="9">
        <v>0</v>
      </c>
      <c r="H254" s="9">
        <v>0</v>
      </c>
      <c r="I254" s="9">
        <v>0</v>
      </c>
      <c r="J254" s="9">
        <v>0</v>
      </c>
      <c r="K254" s="9">
        <v>164.6</v>
      </c>
      <c r="L254" s="44">
        <f t="shared" si="20"/>
        <v>0.11974483596597814</v>
      </c>
      <c r="M254" s="32">
        <f t="shared" si="21"/>
        <v>0.81950182260024296</v>
      </c>
      <c r="N254" s="32">
        <f t="shared" si="22"/>
        <v>6.0753341433778862E-2</v>
      </c>
      <c r="O254" s="32">
        <f t="shared" si="23"/>
        <v>0</v>
      </c>
    </row>
    <row r="255" spans="1:15" ht="15" x14ac:dyDescent="0.25">
      <c r="A255" s="8" t="s">
        <v>256</v>
      </c>
      <c r="B255" s="8" t="s">
        <v>95</v>
      </c>
      <c r="C255" s="8" t="s">
        <v>96</v>
      </c>
      <c r="D255" s="9">
        <v>2.4</v>
      </c>
      <c r="E255" s="9">
        <v>85.2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  <c r="K255" s="9">
        <v>87.6</v>
      </c>
      <c r="L255" s="44">
        <f t="shared" si="20"/>
        <v>2.7397260273972605E-2</v>
      </c>
      <c r="M255" s="32">
        <f t="shared" si="21"/>
        <v>0.97260273972602751</v>
      </c>
      <c r="N255" s="32">
        <f t="shared" si="22"/>
        <v>0</v>
      </c>
      <c r="O255" s="32">
        <f t="shared" si="23"/>
        <v>0</v>
      </c>
    </row>
    <row r="256" spans="1:15" ht="15" x14ac:dyDescent="0.25">
      <c r="A256">
        <v>2015</v>
      </c>
      <c r="B256" t="s">
        <v>100</v>
      </c>
      <c r="C256"/>
      <c r="D256">
        <f t="shared" ref="D256:K256" si="26">SUM(D213:D255)</f>
        <v>2162.9499999999998</v>
      </c>
      <c r="E256">
        <f t="shared" si="26"/>
        <v>24423.51</v>
      </c>
      <c r="F256">
        <f t="shared" si="26"/>
        <v>2447.4999999999995</v>
      </c>
      <c r="G256">
        <f t="shared" si="26"/>
        <v>179.25</v>
      </c>
      <c r="H256">
        <f t="shared" si="26"/>
        <v>15</v>
      </c>
      <c r="I256">
        <f t="shared" si="26"/>
        <v>150</v>
      </c>
      <c r="J256">
        <f t="shared" si="26"/>
        <v>3.5999999999999996</v>
      </c>
      <c r="K256">
        <f t="shared" si="26"/>
        <v>29381.81</v>
      </c>
      <c r="L256" s="44">
        <f t="shared" si="20"/>
        <v>7.361527421217412E-2</v>
      </c>
      <c r="M256" s="32">
        <f t="shared" si="21"/>
        <v>0.83124593073061182</v>
      </c>
      <c r="N256" s="32">
        <f t="shared" si="22"/>
        <v>8.3299837552553754E-2</v>
      </c>
      <c r="O256" s="32">
        <f t="shared" si="23"/>
        <v>1.1838957504660196E-2</v>
      </c>
    </row>
    <row r="257" spans="1:15" ht="15.75" thickBot="1" x14ac:dyDescent="0.3">
      <c r="A257" s="48">
        <v>2015</v>
      </c>
      <c r="B257" s="49" t="s">
        <v>317</v>
      </c>
      <c r="C257" s="48"/>
      <c r="D257" s="48">
        <f>D256-D224</f>
        <v>2081.9499999999998</v>
      </c>
      <c r="E257" s="48">
        <f t="shared" ref="E257:K257" si="27">E256-E224</f>
        <v>24242.26</v>
      </c>
      <c r="F257" s="48">
        <f t="shared" si="27"/>
        <v>1624.2999999999995</v>
      </c>
      <c r="G257" s="48">
        <f t="shared" si="27"/>
        <v>0</v>
      </c>
      <c r="H257" s="48">
        <f t="shared" si="27"/>
        <v>0</v>
      </c>
      <c r="I257" s="48">
        <f t="shared" si="27"/>
        <v>0</v>
      </c>
      <c r="J257" s="48">
        <f t="shared" si="27"/>
        <v>3.5999999999999996</v>
      </c>
      <c r="K257" s="48">
        <f t="shared" si="27"/>
        <v>27952.11</v>
      </c>
      <c r="L257" s="50">
        <f t="shared" si="20"/>
        <v>7.4482749245048038E-2</v>
      </c>
      <c r="M257" s="51">
        <f t="shared" si="21"/>
        <v>0.86727835573056911</v>
      </c>
      <c r="N257" s="51">
        <f t="shared" si="22"/>
        <v>5.8110103315992943E-2</v>
      </c>
      <c r="O257" s="51">
        <f t="shared" si="23"/>
        <v>1.2879170838981386E-4</v>
      </c>
    </row>
    <row r="258" spans="1:15" ht="15" x14ac:dyDescent="0.25">
      <c r="A258" s="8" t="s">
        <v>263</v>
      </c>
      <c r="B258" s="8" t="s">
        <v>11</v>
      </c>
      <c r="C258" s="8" t="s">
        <v>12</v>
      </c>
      <c r="D258" s="9">
        <v>2.7</v>
      </c>
      <c r="E258" s="9">
        <v>421.64</v>
      </c>
      <c r="F258" s="9">
        <v>81.2</v>
      </c>
      <c r="G258" s="9">
        <v>0</v>
      </c>
      <c r="H258" s="9">
        <v>0</v>
      </c>
      <c r="I258" s="9">
        <v>0</v>
      </c>
      <c r="J258" s="9">
        <v>0</v>
      </c>
      <c r="K258" s="9">
        <v>505.54</v>
      </c>
      <c r="L258" s="44">
        <f t="shared" ref="L258:L321" si="28">D258/K258</f>
        <v>5.3408236736954542E-3</v>
      </c>
      <c r="M258" s="32">
        <f t="shared" ref="M258:M321" si="29">E258/K258</f>
        <v>0.83403884954701901</v>
      </c>
      <c r="N258" s="32">
        <f t="shared" ref="N258:N321" si="30">F258/K258</f>
        <v>0.1606203267792855</v>
      </c>
      <c r="O258" s="32">
        <f t="shared" ref="O258:O321" si="31">(G258+H258+I258+J258)/K258</f>
        <v>0</v>
      </c>
    </row>
    <row r="259" spans="1:15" ht="15" x14ac:dyDescent="0.25">
      <c r="A259" s="8" t="s">
        <v>263</v>
      </c>
      <c r="B259" s="8" t="s">
        <v>13</v>
      </c>
      <c r="C259" s="8" t="s">
        <v>14</v>
      </c>
      <c r="D259" s="9">
        <v>12.2</v>
      </c>
      <c r="E259" s="9">
        <v>102.04</v>
      </c>
      <c r="F259" s="9">
        <v>9.3000000000000007</v>
      </c>
      <c r="G259" s="9">
        <v>0</v>
      </c>
      <c r="H259" s="9">
        <v>0</v>
      </c>
      <c r="I259" s="9">
        <v>0</v>
      </c>
      <c r="J259" s="9">
        <v>0</v>
      </c>
      <c r="K259" s="9">
        <v>123.54</v>
      </c>
      <c r="L259" s="44">
        <f t="shared" si="28"/>
        <v>9.8753440181317778E-2</v>
      </c>
      <c r="M259" s="32">
        <f t="shared" si="29"/>
        <v>0.82596729804112035</v>
      </c>
      <c r="N259" s="32">
        <f t="shared" si="30"/>
        <v>7.5279261777561932E-2</v>
      </c>
      <c r="O259" s="32">
        <f t="shared" si="31"/>
        <v>0</v>
      </c>
    </row>
    <row r="260" spans="1:15" ht="15" x14ac:dyDescent="0.25">
      <c r="A260" s="8" t="s">
        <v>263</v>
      </c>
      <c r="B260" s="8" t="s">
        <v>15</v>
      </c>
      <c r="C260" s="8" t="s">
        <v>16</v>
      </c>
      <c r="D260" s="9">
        <v>37.9</v>
      </c>
      <c r="E260" s="9">
        <v>243.3</v>
      </c>
      <c r="F260" s="9">
        <v>6</v>
      </c>
      <c r="G260" s="9">
        <v>0</v>
      </c>
      <c r="H260" s="9">
        <v>0</v>
      </c>
      <c r="I260" s="9">
        <v>0</v>
      </c>
      <c r="J260" s="9">
        <v>0</v>
      </c>
      <c r="K260" s="9">
        <v>287.2</v>
      </c>
      <c r="L260" s="44">
        <f t="shared" si="28"/>
        <v>0.13196378830083566</v>
      </c>
      <c r="M260" s="32">
        <f t="shared" si="29"/>
        <v>0.84714484679665747</v>
      </c>
      <c r="N260" s="32">
        <f t="shared" si="30"/>
        <v>2.0891364902506964E-2</v>
      </c>
      <c r="O260" s="32">
        <f t="shared" si="31"/>
        <v>0</v>
      </c>
    </row>
    <row r="261" spans="1:15" ht="15" x14ac:dyDescent="0.25">
      <c r="A261" s="8" t="s">
        <v>263</v>
      </c>
      <c r="B261" s="8" t="s">
        <v>21</v>
      </c>
      <c r="C261" s="8" t="s">
        <v>22</v>
      </c>
      <c r="D261" s="9">
        <v>38.5</v>
      </c>
      <c r="E261" s="9">
        <v>746.5</v>
      </c>
      <c r="F261" s="9">
        <v>120.04</v>
      </c>
      <c r="G261" s="9">
        <v>0</v>
      </c>
      <c r="H261" s="9">
        <v>0</v>
      </c>
      <c r="I261" s="9">
        <v>0</v>
      </c>
      <c r="J261" s="9">
        <v>0</v>
      </c>
      <c r="K261" s="9">
        <v>905.04</v>
      </c>
      <c r="L261" s="44">
        <f t="shared" si="28"/>
        <v>4.253955626270662E-2</v>
      </c>
      <c r="M261" s="32">
        <f t="shared" si="29"/>
        <v>0.82482542208079201</v>
      </c>
      <c r="N261" s="32">
        <f t="shared" si="30"/>
        <v>0.13263502165650137</v>
      </c>
      <c r="O261" s="32">
        <f t="shared" si="31"/>
        <v>0</v>
      </c>
    </row>
    <row r="262" spans="1:15" ht="15" x14ac:dyDescent="0.25">
      <c r="A262" s="8" t="s">
        <v>263</v>
      </c>
      <c r="B262" s="8" t="s">
        <v>25</v>
      </c>
      <c r="C262" s="8" t="s">
        <v>26</v>
      </c>
      <c r="D262" s="9">
        <v>84.57</v>
      </c>
      <c r="E262" s="9">
        <v>811.06</v>
      </c>
      <c r="F262" s="9">
        <v>7.65</v>
      </c>
      <c r="G262" s="9">
        <v>0</v>
      </c>
      <c r="H262" s="9">
        <v>0</v>
      </c>
      <c r="I262" s="9">
        <v>0</v>
      </c>
      <c r="J262" s="9">
        <v>0</v>
      </c>
      <c r="K262" s="9">
        <v>903.28</v>
      </c>
      <c r="L262" s="44">
        <f t="shared" si="28"/>
        <v>9.3625453901337349E-2</v>
      </c>
      <c r="M262" s="32">
        <f t="shared" si="29"/>
        <v>0.89790541138960234</v>
      </c>
      <c r="N262" s="32">
        <f t="shared" si="30"/>
        <v>8.4691347090603136E-3</v>
      </c>
      <c r="O262" s="32">
        <f t="shared" si="31"/>
        <v>0</v>
      </c>
    </row>
    <row r="263" spans="1:15" ht="15" x14ac:dyDescent="0.25">
      <c r="A263" s="8" t="s">
        <v>263</v>
      </c>
      <c r="B263" s="8" t="s">
        <v>23</v>
      </c>
      <c r="C263" s="8" t="s">
        <v>24</v>
      </c>
      <c r="D263" s="9">
        <v>71.900000000000006</v>
      </c>
      <c r="E263" s="9">
        <v>1100.55</v>
      </c>
      <c r="F263" s="9">
        <v>103.15</v>
      </c>
      <c r="G263" s="9">
        <v>0</v>
      </c>
      <c r="H263" s="9">
        <v>0</v>
      </c>
      <c r="I263" s="9">
        <v>0</v>
      </c>
      <c r="J263" s="9">
        <v>0</v>
      </c>
      <c r="K263" s="9">
        <v>1275.5999999999999</v>
      </c>
      <c r="L263" s="44">
        <f t="shared" si="28"/>
        <v>5.6365631859517096E-2</v>
      </c>
      <c r="M263" s="32">
        <f t="shared" si="29"/>
        <v>0.86277046095954846</v>
      </c>
      <c r="N263" s="32">
        <f t="shared" si="30"/>
        <v>8.0863907180934474E-2</v>
      </c>
      <c r="O263" s="32">
        <f t="shared" si="31"/>
        <v>0</v>
      </c>
    </row>
    <row r="264" spans="1:15" ht="15" x14ac:dyDescent="0.25">
      <c r="A264" s="8" t="s">
        <v>263</v>
      </c>
      <c r="B264" s="8" t="s">
        <v>45</v>
      </c>
      <c r="C264" s="8" t="s">
        <v>46</v>
      </c>
      <c r="D264" s="9">
        <v>63.8</v>
      </c>
      <c r="E264" s="9">
        <v>542.74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9">
        <v>606.54</v>
      </c>
      <c r="L264" s="44">
        <f t="shared" si="28"/>
        <v>0.10518679724338048</v>
      </c>
      <c r="M264" s="32">
        <f t="shared" si="29"/>
        <v>0.89481320275661957</v>
      </c>
      <c r="N264" s="32">
        <f t="shared" si="30"/>
        <v>0</v>
      </c>
      <c r="O264" s="32">
        <f t="shared" si="31"/>
        <v>0</v>
      </c>
    </row>
    <row r="265" spans="1:15" ht="15" x14ac:dyDescent="0.25">
      <c r="A265" s="8" t="s">
        <v>263</v>
      </c>
      <c r="B265" s="8" t="s">
        <v>65</v>
      </c>
      <c r="C265" s="8" t="s">
        <v>66</v>
      </c>
      <c r="D265" s="9">
        <v>76.349999999999994</v>
      </c>
      <c r="E265" s="9">
        <v>574.35</v>
      </c>
      <c r="F265" s="9">
        <v>82.1</v>
      </c>
      <c r="G265" s="9">
        <v>0</v>
      </c>
      <c r="H265" s="9">
        <v>0</v>
      </c>
      <c r="I265" s="9">
        <v>0</v>
      </c>
      <c r="J265" s="9">
        <v>0</v>
      </c>
      <c r="K265" s="9">
        <v>741.2</v>
      </c>
      <c r="L265" s="44">
        <f t="shared" si="28"/>
        <v>0.10300863464651915</v>
      </c>
      <c r="M265" s="32">
        <f t="shared" si="29"/>
        <v>0.77489206691851054</v>
      </c>
      <c r="N265" s="32">
        <f t="shared" si="30"/>
        <v>0.11076632487857527</v>
      </c>
      <c r="O265" s="32">
        <f t="shared" si="31"/>
        <v>0</v>
      </c>
    </row>
    <row r="266" spans="1:15" ht="15" x14ac:dyDescent="0.25">
      <c r="A266" s="8" t="s">
        <v>263</v>
      </c>
      <c r="B266" s="8" t="s">
        <v>91</v>
      </c>
      <c r="C266" s="8" t="s">
        <v>92</v>
      </c>
      <c r="D266" s="9">
        <v>79.5</v>
      </c>
      <c r="E266" s="9">
        <v>581.72</v>
      </c>
      <c r="F266" s="9">
        <v>46.34</v>
      </c>
      <c r="G266" s="9">
        <v>0</v>
      </c>
      <c r="H266" s="9">
        <v>0</v>
      </c>
      <c r="I266" s="9">
        <v>0</v>
      </c>
      <c r="J266" s="9">
        <v>0</v>
      </c>
      <c r="K266" s="9">
        <v>707.56</v>
      </c>
      <c r="L266" s="44">
        <f t="shared" si="28"/>
        <v>0.11235796257561197</v>
      </c>
      <c r="M266" s="32">
        <f t="shared" si="29"/>
        <v>0.82214935835830183</v>
      </c>
      <c r="N266" s="32">
        <f t="shared" si="30"/>
        <v>6.5492679066086273E-2</v>
      </c>
      <c r="O266" s="32">
        <f t="shared" si="31"/>
        <v>0</v>
      </c>
    </row>
    <row r="267" spans="1:15" ht="15" x14ac:dyDescent="0.25">
      <c r="A267" s="8" t="s">
        <v>263</v>
      </c>
      <c r="B267" s="8" t="s">
        <v>53</v>
      </c>
      <c r="C267" s="8" t="s">
        <v>54</v>
      </c>
      <c r="D267" s="9">
        <v>48.8</v>
      </c>
      <c r="E267" s="9">
        <v>721.65</v>
      </c>
      <c r="F267" s="9">
        <v>25.65</v>
      </c>
      <c r="G267" s="9">
        <v>0</v>
      </c>
      <c r="H267" s="9">
        <v>0</v>
      </c>
      <c r="I267" s="9">
        <v>0</v>
      </c>
      <c r="J267" s="9">
        <v>0</v>
      </c>
      <c r="K267" s="9">
        <v>796.1</v>
      </c>
      <c r="L267" s="44">
        <f t="shared" si="28"/>
        <v>6.1298831805049608E-2</v>
      </c>
      <c r="M267" s="32">
        <f t="shared" si="29"/>
        <v>0.90648159778922244</v>
      </c>
      <c r="N267" s="32">
        <f t="shared" si="30"/>
        <v>3.2219570405727919E-2</v>
      </c>
      <c r="O267" s="32">
        <f t="shared" si="31"/>
        <v>0</v>
      </c>
    </row>
    <row r="268" spans="1:15" ht="15" x14ac:dyDescent="0.25">
      <c r="A268" s="8" t="s">
        <v>263</v>
      </c>
      <c r="B268" s="8" t="s">
        <v>69</v>
      </c>
      <c r="C268" s="8" t="s">
        <v>70</v>
      </c>
      <c r="D268" s="9">
        <v>72.25</v>
      </c>
      <c r="E268" s="9">
        <v>1052.1099999999999</v>
      </c>
      <c r="F268" s="9">
        <v>72</v>
      </c>
      <c r="G268" s="9">
        <v>0</v>
      </c>
      <c r="H268" s="9">
        <v>0</v>
      </c>
      <c r="I268" s="9">
        <v>0</v>
      </c>
      <c r="J268" s="9">
        <v>0</v>
      </c>
      <c r="K268" s="9">
        <v>1196.3599999999999</v>
      </c>
      <c r="L268" s="44">
        <f t="shared" si="28"/>
        <v>6.0391520946872182E-2</v>
      </c>
      <c r="M268" s="32">
        <f t="shared" si="29"/>
        <v>0.87942592530676389</v>
      </c>
      <c r="N268" s="32">
        <f t="shared" si="30"/>
        <v>6.0182553746363977E-2</v>
      </c>
      <c r="O268" s="32">
        <f t="shared" si="31"/>
        <v>0</v>
      </c>
    </row>
    <row r="269" spans="1:15" x14ac:dyDescent="0.2">
      <c r="A269" s="45" t="s">
        <v>263</v>
      </c>
      <c r="B269" s="45" t="s">
        <v>67</v>
      </c>
      <c r="C269" s="45" t="s">
        <v>68</v>
      </c>
      <c r="D269" s="45">
        <v>81</v>
      </c>
      <c r="E269" s="45">
        <v>189.25</v>
      </c>
      <c r="F269" s="45">
        <v>795.9</v>
      </c>
      <c r="G269" s="45">
        <v>153.75</v>
      </c>
      <c r="H269" s="45">
        <v>15</v>
      </c>
      <c r="I269" s="45">
        <v>139</v>
      </c>
      <c r="J269" s="45">
        <v>0</v>
      </c>
      <c r="K269" s="45">
        <v>1373.9</v>
      </c>
      <c r="L269" s="46">
        <f t="shared" si="28"/>
        <v>5.8956255913821962E-2</v>
      </c>
      <c r="M269" s="47">
        <f t="shared" si="29"/>
        <v>0.13774656088507167</v>
      </c>
      <c r="N269" s="47">
        <f t="shared" si="30"/>
        <v>0.57929980347914689</v>
      </c>
      <c r="O269" s="47">
        <f t="shared" si="31"/>
        <v>0.22399737972195938</v>
      </c>
    </row>
    <row r="270" spans="1:15" ht="15" x14ac:dyDescent="0.25">
      <c r="A270" s="8" t="s">
        <v>263</v>
      </c>
      <c r="B270" s="8" t="s">
        <v>31</v>
      </c>
      <c r="C270" s="8" t="s">
        <v>32</v>
      </c>
      <c r="D270" s="9">
        <v>9.1999999999999993</v>
      </c>
      <c r="E270" s="9">
        <v>265.75</v>
      </c>
      <c r="F270" s="9">
        <v>4.5</v>
      </c>
      <c r="G270" s="9">
        <v>0</v>
      </c>
      <c r="H270" s="9">
        <v>0</v>
      </c>
      <c r="I270" s="9">
        <v>0</v>
      </c>
      <c r="J270" s="9">
        <v>0</v>
      </c>
      <c r="K270" s="9">
        <v>279.45</v>
      </c>
      <c r="L270" s="44">
        <f t="shared" si="28"/>
        <v>3.2921810699588473E-2</v>
      </c>
      <c r="M270" s="32">
        <f t="shared" si="29"/>
        <v>0.95097512971909115</v>
      </c>
      <c r="N270" s="32">
        <f t="shared" si="30"/>
        <v>1.6103059581320453E-2</v>
      </c>
      <c r="O270" s="32">
        <f t="shared" si="31"/>
        <v>0</v>
      </c>
    </row>
    <row r="271" spans="1:15" ht="15" x14ac:dyDescent="0.25">
      <c r="A271" s="8" t="s">
        <v>263</v>
      </c>
      <c r="B271" s="8" t="s">
        <v>57</v>
      </c>
      <c r="C271" s="8" t="s">
        <v>58</v>
      </c>
      <c r="D271" s="9">
        <v>23.3</v>
      </c>
      <c r="E271" s="9">
        <v>322</v>
      </c>
      <c r="F271" s="9">
        <v>9</v>
      </c>
      <c r="G271" s="9">
        <v>0</v>
      </c>
      <c r="H271" s="9">
        <v>0</v>
      </c>
      <c r="I271" s="9">
        <v>0</v>
      </c>
      <c r="J271" s="9">
        <v>0</v>
      </c>
      <c r="K271" s="9">
        <v>354.3</v>
      </c>
      <c r="L271" s="44">
        <f t="shared" si="28"/>
        <v>6.5763477279141974E-2</v>
      </c>
      <c r="M271" s="32">
        <f t="shared" si="29"/>
        <v>0.90883432119672591</v>
      </c>
      <c r="N271" s="32">
        <f t="shared" si="30"/>
        <v>2.5402201524132091E-2</v>
      </c>
      <c r="O271" s="32">
        <f t="shared" si="31"/>
        <v>0</v>
      </c>
    </row>
    <row r="272" spans="1:15" ht="15" x14ac:dyDescent="0.25">
      <c r="A272" s="8" t="s">
        <v>263</v>
      </c>
      <c r="B272" s="8" t="s">
        <v>33</v>
      </c>
      <c r="C272" s="8" t="s">
        <v>99</v>
      </c>
      <c r="D272" s="9">
        <v>6.8</v>
      </c>
      <c r="E272" s="9">
        <v>451.46</v>
      </c>
      <c r="F272" s="9">
        <v>11.3</v>
      </c>
      <c r="G272" s="9">
        <v>0</v>
      </c>
      <c r="H272" s="9">
        <v>0</v>
      </c>
      <c r="I272" s="9">
        <v>0</v>
      </c>
      <c r="J272" s="9">
        <v>0</v>
      </c>
      <c r="K272" s="9">
        <v>469.56</v>
      </c>
      <c r="L272" s="44">
        <f t="shared" si="28"/>
        <v>1.4481642388619133E-2</v>
      </c>
      <c r="M272" s="32">
        <f t="shared" si="29"/>
        <v>0.96145327540676373</v>
      </c>
      <c r="N272" s="32">
        <f t="shared" si="30"/>
        <v>2.4065082204617089E-2</v>
      </c>
      <c r="O272" s="32">
        <f t="shared" si="31"/>
        <v>0</v>
      </c>
    </row>
    <row r="273" spans="1:15" ht="15" x14ac:dyDescent="0.25">
      <c r="A273" s="8" t="s">
        <v>263</v>
      </c>
      <c r="B273" s="8" t="s">
        <v>27</v>
      </c>
      <c r="C273" s="8" t="s">
        <v>28</v>
      </c>
      <c r="D273" s="9">
        <v>113.3</v>
      </c>
      <c r="E273" s="9">
        <v>806.34</v>
      </c>
      <c r="F273" s="9">
        <v>80</v>
      </c>
      <c r="G273" s="9">
        <v>0</v>
      </c>
      <c r="H273" s="9">
        <v>0</v>
      </c>
      <c r="I273" s="9">
        <v>0</v>
      </c>
      <c r="J273" s="9">
        <v>1.5</v>
      </c>
      <c r="K273" s="9">
        <v>1001.14</v>
      </c>
      <c r="L273" s="44">
        <f t="shared" si="28"/>
        <v>0.1131709850770122</v>
      </c>
      <c r="M273" s="32">
        <f t="shared" si="29"/>
        <v>0.80542181912619615</v>
      </c>
      <c r="N273" s="32">
        <f t="shared" si="30"/>
        <v>7.990890384961144E-2</v>
      </c>
      <c r="O273" s="32">
        <f t="shared" si="31"/>
        <v>1.4982919471802146E-3</v>
      </c>
    </row>
    <row r="274" spans="1:15" ht="15" x14ac:dyDescent="0.25">
      <c r="A274" s="8" t="s">
        <v>263</v>
      </c>
      <c r="B274" s="8" t="s">
        <v>59</v>
      </c>
      <c r="C274" s="8" t="s">
        <v>60</v>
      </c>
      <c r="D274" s="9">
        <v>2</v>
      </c>
      <c r="E274" s="9">
        <v>199.35</v>
      </c>
      <c r="F274" s="9">
        <v>6.75</v>
      </c>
      <c r="G274" s="9">
        <v>0</v>
      </c>
      <c r="H274" s="9">
        <v>0</v>
      </c>
      <c r="I274" s="9">
        <v>0</v>
      </c>
      <c r="J274" s="9">
        <v>0</v>
      </c>
      <c r="K274" s="9">
        <v>208.1</v>
      </c>
      <c r="L274" s="52">
        <f t="shared" si="28"/>
        <v>9.6107640557424323E-3</v>
      </c>
      <c r="M274" s="53">
        <f t="shared" si="29"/>
        <v>0.95795290725612681</v>
      </c>
      <c r="N274" s="53">
        <f t="shared" si="30"/>
        <v>3.2436328688130706E-2</v>
      </c>
      <c r="O274" s="53">
        <f t="shared" si="31"/>
        <v>0</v>
      </c>
    </row>
    <row r="275" spans="1:15" ht="15" x14ac:dyDescent="0.25">
      <c r="A275" s="8" t="s">
        <v>263</v>
      </c>
      <c r="B275" s="8" t="s">
        <v>35</v>
      </c>
      <c r="C275" s="8" t="s">
        <v>36</v>
      </c>
      <c r="D275" s="9">
        <v>50.35</v>
      </c>
      <c r="E275" s="9">
        <v>597.85</v>
      </c>
      <c r="F275" s="9">
        <v>30.2</v>
      </c>
      <c r="G275" s="9">
        <v>0</v>
      </c>
      <c r="H275" s="9">
        <v>0</v>
      </c>
      <c r="I275" s="9">
        <v>0</v>
      </c>
      <c r="J275" s="9">
        <v>0</v>
      </c>
      <c r="K275" s="9">
        <v>678.4</v>
      </c>
      <c r="L275" s="44">
        <f t="shared" si="28"/>
        <v>7.421875E-2</v>
      </c>
      <c r="M275" s="32">
        <f t="shared" si="29"/>
        <v>0.88126474056603776</v>
      </c>
      <c r="N275" s="32">
        <f t="shared" si="30"/>
        <v>4.4516509433962265E-2</v>
      </c>
      <c r="O275" s="32">
        <f t="shared" si="31"/>
        <v>0</v>
      </c>
    </row>
    <row r="276" spans="1:15" ht="15" x14ac:dyDescent="0.25">
      <c r="A276" s="8" t="s">
        <v>263</v>
      </c>
      <c r="B276" s="8" t="s">
        <v>83</v>
      </c>
      <c r="C276" s="8" t="s">
        <v>84</v>
      </c>
      <c r="D276" s="9">
        <v>33.49</v>
      </c>
      <c r="E276" s="9">
        <v>924.36</v>
      </c>
      <c r="F276" s="9">
        <v>82.4</v>
      </c>
      <c r="G276" s="9">
        <v>0</v>
      </c>
      <c r="H276" s="9">
        <v>0</v>
      </c>
      <c r="I276" s="9">
        <v>0</v>
      </c>
      <c r="J276" s="9">
        <v>0</v>
      </c>
      <c r="K276" s="9">
        <v>1040.25</v>
      </c>
      <c r="L276" s="44">
        <f t="shared" si="28"/>
        <v>3.2194184090362898E-2</v>
      </c>
      <c r="M276" s="32">
        <f t="shared" si="29"/>
        <v>0.88859408795962513</v>
      </c>
      <c r="N276" s="32">
        <f t="shared" si="30"/>
        <v>7.9211727950012023E-2</v>
      </c>
      <c r="O276" s="32">
        <f t="shared" si="31"/>
        <v>0</v>
      </c>
    </row>
    <row r="277" spans="1:15" ht="15" x14ac:dyDescent="0.25">
      <c r="A277" s="8" t="s">
        <v>263</v>
      </c>
      <c r="B277" s="8" t="s">
        <v>75</v>
      </c>
      <c r="C277" s="8" t="s">
        <v>76</v>
      </c>
      <c r="D277" s="9">
        <v>39.799999999999997</v>
      </c>
      <c r="E277" s="9">
        <v>474.64</v>
      </c>
      <c r="F277" s="9">
        <v>24.8</v>
      </c>
      <c r="G277" s="9">
        <v>0</v>
      </c>
      <c r="H277" s="9">
        <v>0</v>
      </c>
      <c r="I277" s="9">
        <v>0</v>
      </c>
      <c r="J277" s="9">
        <v>0</v>
      </c>
      <c r="K277" s="9">
        <v>539.24</v>
      </c>
      <c r="L277" s="44">
        <f t="shared" si="28"/>
        <v>7.3807581039982195E-2</v>
      </c>
      <c r="M277" s="32">
        <f t="shared" si="29"/>
        <v>0.88020176544766704</v>
      </c>
      <c r="N277" s="32">
        <f t="shared" si="30"/>
        <v>4.5990653512350717E-2</v>
      </c>
      <c r="O277" s="32">
        <f t="shared" si="31"/>
        <v>0</v>
      </c>
    </row>
    <row r="278" spans="1:15" ht="15" x14ac:dyDescent="0.25">
      <c r="A278" s="8" t="s">
        <v>263</v>
      </c>
      <c r="B278" s="8" t="s">
        <v>73</v>
      </c>
      <c r="C278" s="8" t="s">
        <v>74</v>
      </c>
      <c r="D278" s="9">
        <v>81</v>
      </c>
      <c r="E278" s="9">
        <v>1041.5999999999999</v>
      </c>
      <c r="F278" s="9">
        <v>55</v>
      </c>
      <c r="G278" s="9">
        <v>0</v>
      </c>
      <c r="H278" s="9">
        <v>0</v>
      </c>
      <c r="I278" s="9">
        <v>0</v>
      </c>
      <c r="J278" s="9">
        <v>0</v>
      </c>
      <c r="K278" s="9">
        <v>1177.5999999999999</v>
      </c>
      <c r="L278" s="44">
        <f t="shared" si="28"/>
        <v>6.8783967391304351E-2</v>
      </c>
      <c r="M278" s="32">
        <f t="shared" si="29"/>
        <v>0.88451086956521741</v>
      </c>
      <c r="N278" s="32">
        <f t="shared" si="30"/>
        <v>4.6705163043478264E-2</v>
      </c>
      <c r="O278" s="32">
        <f t="shared" si="31"/>
        <v>0</v>
      </c>
    </row>
    <row r="279" spans="1:15" ht="15" x14ac:dyDescent="0.25">
      <c r="A279" s="8" t="s">
        <v>263</v>
      </c>
      <c r="B279" s="8" t="s">
        <v>49</v>
      </c>
      <c r="C279" s="8" t="s">
        <v>50</v>
      </c>
      <c r="D279" s="9">
        <v>10.3</v>
      </c>
      <c r="E279" s="9">
        <v>448.48</v>
      </c>
      <c r="F279" s="9">
        <v>12.74</v>
      </c>
      <c r="G279" s="9">
        <v>0</v>
      </c>
      <c r="H279" s="9">
        <v>0</v>
      </c>
      <c r="I279" s="9">
        <v>0</v>
      </c>
      <c r="J279" s="9">
        <v>0</v>
      </c>
      <c r="K279" s="9">
        <v>471.52</v>
      </c>
      <c r="L279" s="44">
        <f t="shared" si="28"/>
        <v>2.1844248388191382E-2</v>
      </c>
      <c r="M279" s="32">
        <f t="shared" si="29"/>
        <v>0.95113674923651181</v>
      </c>
      <c r="N279" s="32">
        <f t="shared" si="30"/>
        <v>2.7019002375296912E-2</v>
      </c>
      <c r="O279" s="32">
        <f t="shared" si="31"/>
        <v>0</v>
      </c>
    </row>
    <row r="280" spans="1:15" ht="15" x14ac:dyDescent="0.25">
      <c r="A280" s="8" t="s">
        <v>263</v>
      </c>
      <c r="B280" s="8" t="s">
        <v>29</v>
      </c>
      <c r="C280" s="8" t="s">
        <v>30</v>
      </c>
      <c r="D280" s="9">
        <v>0</v>
      </c>
      <c r="E280" s="9">
        <v>150.19999999999999</v>
      </c>
      <c r="F280" s="9">
        <v>11.5</v>
      </c>
      <c r="G280" s="9">
        <v>0</v>
      </c>
      <c r="H280" s="9">
        <v>0</v>
      </c>
      <c r="I280" s="9">
        <v>0</v>
      </c>
      <c r="J280" s="9">
        <v>0</v>
      </c>
      <c r="K280" s="9">
        <v>161.69999999999999</v>
      </c>
      <c r="L280" s="44">
        <f t="shared" si="28"/>
        <v>0</v>
      </c>
      <c r="M280" s="32">
        <f t="shared" si="29"/>
        <v>0.92888064316635743</v>
      </c>
      <c r="N280" s="32">
        <f t="shared" si="30"/>
        <v>7.1119356833642552E-2</v>
      </c>
      <c r="O280" s="32">
        <f t="shared" si="31"/>
        <v>0</v>
      </c>
    </row>
    <row r="281" spans="1:15" ht="15" x14ac:dyDescent="0.25">
      <c r="A281" s="8" t="s">
        <v>263</v>
      </c>
      <c r="B281" s="8" t="s">
        <v>81</v>
      </c>
      <c r="C281" s="8" t="s">
        <v>82</v>
      </c>
      <c r="D281" s="9">
        <v>31.2</v>
      </c>
      <c r="E281" s="9">
        <v>416.35</v>
      </c>
      <c r="F281" s="9">
        <v>58.1</v>
      </c>
      <c r="G281" s="9">
        <v>0</v>
      </c>
      <c r="H281" s="9">
        <v>0</v>
      </c>
      <c r="I281" s="9">
        <v>0</v>
      </c>
      <c r="J281" s="9">
        <v>0</v>
      </c>
      <c r="K281" s="9">
        <v>505.65</v>
      </c>
      <c r="L281" s="44">
        <f t="shared" si="28"/>
        <v>6.1702758825274401E-2</v>
      </c>
      <c r="M281" s="32">
        <f t="shared" si="29"/>
        <v>0.82339562938791666</v>
      </c>
      <c r="N281" s="32">
        <f t="shared" si="30"/>
        <v>0.11490161178680906</v>
      </c>
      <c r="O281" s="32">
        <f t="shared" si="31"/>
        <v>0</v>
      </c>
    </row>
    <row r="282" spans="1:15" ht="15" x14ac:dyDescent="0.25">
      <c r="A282" s="8" t="s">
        <v>263</v>
      </c>
      <c r="B282" s="8" t="s">
        <v>43</v>
      </c>
      <c r="C282" s="8" t="s">
        <v>44</v>
      </c>
      <c r="D282" s="9">
        <v>200.2</v>
      </c>
      <c r="E282" s="9">
        <v>1376</v>
      </c>
      <c r="F282" s="9">
        <v>167.65</v>
      </c>
      <c r="G282" s="9">
        <v>0</v>
      </c>
      <c r="H282" s="9">
        <v>0</v>
      </c>
      <c r="I282" s="9">
        <v>0</v>
      </c>
      <c r="J282" s="9">
        <v>0</v>
      </c>
      <c r="K282" s="9">
        <v>1743.85</v>
      </c>
      <c r="L282" s="44">
        <f t="shared" si="28"/>
        <v>0.11480345213177739</v>
      </c>
      <c r="M282" s="32">
        <f t="shared" si="29"/>
        <v>0.78905869197465384</v>
      </c>
      <c r="N282" s="32">
        <f t="shared" si="30"/>
        <v>9.6137855893568838E-2</v>
      </c>
      <c r="O282" s="32">
        <f t="shared" si="31"/>
        <v>0</v>
      </c>
    </row>
    <row r="283" spans="1:15" ht="15" x14ac:dyDescent="0.25">
      <c r="A283" s="8" t="s">
        <v>263</v>
      </c>
      <c r="B283" s="8" t="s">
        <v>61</v>
      </c>
      <c r="C283" s="8" t="s">
        <v>62</v>
      </c>
      <c r="D283" s="9">
        <v>39</v>
      </c>
      <c r="E283" s="9">
        <v>691.46</v>
      </c>
      <c r="F283" s="9">
        <v>40.28</v>
      </c>
      <c r="G283" s="9">
        <v>0</v>
      </c>
      <c r="H283" s="9">
        <v>0</v>
      </c>
      <c r="I283" s="9">
        <v>0</v>
      </c>
      <c r="J283" s="9">
        <v>0</v>
      </c>
      <c r="K283" s="9">
        <v>770.74</v>
      </c>
      <c r="L283" s="44">
        <f t="shared" si="28"/>
        <v>5.0600721384643332E-2</v>
      </c>
      <c r="M283" s="32">
        <f t="shared" si="29"/>
        <v>0.89713781560578154</v>
      </c>
      <c r="N283" s="32">
        <f t="shared" si="30"/>
        <v>5.2261463009575217E-2</v>
      </c>
      <c r="O283" s="32">
        <f t="shared" si="31"/>
        <v>0</v>
      </c>
    </row>
    <row r="284" spans="1:15" ht="15" x14ac:dyDescent="0.25">
      <c r="A284" s="8" t="s">
        <v>263</v>
      </c>
      <c r="B284" s="8" t="s">
        <v>77</v>
      </c>
      <c r="C284" s="8" t="s">
        <v>78</v>
      </c>
      <c r="D284" s="9">
        <v>98.4</v>
      </c>
      <c r="E284" s="9">
        <v>1044.55</v>
      </c>
      <c r="F284" s="9">
        <v>130.15</v>
      </c>
      <c r="G284" s="9">
        <v>0</v>
      </c>
      <c r="H284" s="9">
        <v>0</v>
      </c>
      <c r="I284" s="9">
        <v>0</v>
      </c>
      <c r="J284" s="9">
        <v>0</v>
      </c>
      <c r="K284" s="9">
        <v>1273.0999999999999</v>
      </c>
      <c r="L284" s="44">
        <f t="shared" si="28"/>
        <v>7.7291650302411447E-2</v>
      </c>
      <c r="M284" s="32">
        <f t="shared" si="29"/>
        <v>0.82047757442463276</v>
      </c>
      <c r="N284" s="32">
        <f t="shared" si="30"/>
        <v>0.10223077527295579</v>
      </c>
      <c r="O284" s="32">
        <f t="shared" si="31"/>
        <v>0</v>
      </c>
    </row>
    <row r="285" spans="1:15" ht="15" x14ac:dyDescent="0.25">
      <c r="A285" s="8" t="s">
        <v>263</v>
      </c>
      <c r="B285" s="8" t="s">
        <v>37</v>
      </c>
      <c r="C285" s="8" t="s">
        <v>38</v>
      </c>
      <c r="D285" s="9">
        <v>59.84</v>
      </c>
      <c r="E285" s="9">
        <v>548.67999999999995</v>
      </c>
      <c r="F285" s="9">
        <v>12</v>
      </c>
      <c r="G285" s="9">
        <v>0</v>
      </c>
      <c r="H285" s="9">
        <v>0</v>
      </c>
      <c r="I285" s="9">
        <v>0</v>
      </c>
      <c r="J285" s="9">
        <v>0</v>
      </c>
      <c r="K285" s="9">
        <v>620.52</v>
      </c>
      <c r="L285" s="44">
        <f t="shared" si="28"/>
        <v>9.6435247856636375E-2</v>
      </c>
      <c r="M285" s="32">
        <f t="shared" si="29"/>
        <v>0.88422613292077612</v>
      </c>
      <c r="N285" s="32">
        <f t="shared" si="30"/>
        <v>1.9338619222587509E-2</v>
      </c>
      <c r="O285" s="32">
        <f t="shared" si="31"/>
        <v>0</v>
      </c>
    </row>
    <row r="286" spans="1:15" ht="15" x14ac:dyDescent="0.25">
      <c r="A286" s="8" t="s">
        <v>263</v>
      </c>
      <c r="B286" s="8" t="s">
        <v>55</v>
      </c>
      <c r="C286" s="8" t="s">
        <v>56</v>
      </c>
      <c r="D286" s="9">
        <v>26.49</v>
      </c>
      <c r="E286" s="9">
        <v>238.35</v>
      </c>
      <c r="F286" s="9">
        <v>16.5</v>
      </c>
      <c r="G286" s="9">
        <v>0</v>
      </c>
      <c r="H286" s="9">
        <v>0</v>
      </c>
      <c r="I286" s="9">
        <v>0</v>
      </c>
      <c r="J286" s="9">
        <v>0</v>
      </c>
      <c r="K286" s="9">
        <v>281.33999999999997</v>
      </c>
      <c r="L286" s="44">
        <f t="shared" si="28"/>
        <v>9.4156536574962688E-2</v>
      </c>
      <c r="M286" s="32">
        <f t="shared" si="29"/>
        <v>0.84719556408615915</v>
      </c>
      <c r="N286" s="32">
        <f t="shared" si="30"/>
        <v>5.8647899338878227E-2</v>
      </c>
      <c r="O286" s="32">
        <f t="shared" si="31"/>
        <v>0</v>
      </c>
    </row>
    <row r="287" spans="1:15" ht="15" x14ac:dyDescent="0.25">
      <c r="A287" s="8" t="s">
        <v>263</v>
      </c>
      <c r="B287" s="8" t="s">
        <v>63</v>
      </c>
      <c r="C287" s="8" t="s">
        <v>64</v>
      </c>
      <c r="D287" s="9">
        <v>45.56</v>
      </c>
      <c r="E287" s="9">
        <v>380.02</v>
      </c>
      <c r="F287" s="9">
        <v>47.3</v>
      </c>
      <c r="G287" s="9">
        <v>0</v>
      </c>
      <c r="H287" s="9">
        <v>0</v>
      </c>
      <c r="I287" s="9">
        <v>0</v>
      </c>
      <c r="J287" s="9">
        <v>0</v>
      </c>
      <c r="K287" s="9">
        <v>472.88</v>
      </c>
      <c r="L287" s="44">
        <f t="shared" si="28"/>
        <v>9.6345795973608539E-2</v>
      </c>
      <c r="M287" s="32">
        <f t="shared" si="29"/>
        <v>0.80362882760954146</v>
      </c>
      <c r="N287" s="32">
        <f t="shared" si="30"/>
        <v>0.10002537641684994</v>
      </c>
      <c r="O287" s="32">
        <f t="shared" si="31"/>
        <v>0</v>
      </c>
    </row>
    <row r="288" spans="1:15" ht="15" x14ac:dyDescent="0.25">
      <c r="A288" s="8" t="s">
        <v>263</v>
      </c>
      <c r="B288" s="8" t="s">
        <v>71</v>
      </c>
      <c r="C288" s="8" t="s">
        <v>72</v>
      </c>
      <c r="D288" s="9">
        <v>185.84</v>
      </c>
      <c r="E288" s="9">
        <v>1242.6199999999999</v>
      </c>
      <c r="F288" s="9">
        <v>114</v>
      </c>
      <c r="G288" s="9">
        <v>0</v>
      </c>
      <c r="H288" s="9">
        <v>0</v>
      </c>
      <c r="I288" s="9">
        <v>0</v>
      </c>
      <c r="J288" s="9">
        <v>0</v>
      </c>
      <c r="K288" s="9">
        <v>1542.46</v>
      </c>
      <c r="L288" s="44">
        <f t="shared" si="28"/>
        <v>0.12048286503377721</v>
      </c>
      <c r="M288" s="32">
        <f t="shared" si="29"/>
        <v>0.80560922163297577</v>
      </c>
      <c r="N288" s="32">
        <f t="shared" si="30"/>
        <v>7.3907913333246894E-2</v>
      </c>
      <c r="O288" s="32">
        <f t="shared" si="31"/>
        <v>0</v>
      </c>
    </row>
    <row r="289" spans="1:15" ht="15" x14ac:dyDescent="0.25">
      <c r="A289" s="8" t="s">
        <v>263</v>
      </c>
      <c r="B289" s="8" t="s">
        <v>87</v>
      </c>
      <c r="C289" s="8" t="s">
        <v>88</v>
      </c>
      <c r="D289" s="9">
        <v>9.9499999999999993</v>
      </c>
      <c r="E289" s="9">
        <v>389.8</v>
      </c>
      <c r="F289" s="9">
        <v>33.6</v>
      </c>
      <c r="G289" s="9">
        <v>0</v>
      </c>
      <c r="H289" s="9">
        <v>0</v>
      </c>
      <c r="I289" s="9">
        <v>0</v>
      </c>
      <c r="J289" s="9">
        <v>0</v>
      </c>
      <c r="K289" s="9">
        <v>433.35</v>
      </c>
      <c r="L289" s="44">
        <f t="shared" si="28"/>
        <v>2.2960655359409252E-2</v>
      </c>
      <c r="M289" s="32">
        <f t="shared" si="29"/>
        <v>0.89950386523595249</v>
      </c>
      <c r="N289" s="32">
        <f t="shared" si="30"/>
        <v>7.7535479404638286E-2</v>
      </c>
      <c r="O289" s="32">
        <f t="shared" si="31"/>
        <v>0</v>
      </c>
    </row>
    <row r="290" spans="1:15" ht="15" x14ac:dyDescent="0.25">
      <c r="A290" s="8" t="s">
        <v>263</v>
      </c>
      <c r="B290" s="8" t="s">
        <v>93</v>
      </c>
      <c r="C290" s="8" t="s">
        <v>94</v>
      </c>
      <c r="D290" s="9">
        <v>35.1</v>
      </c>
      <c r="E290" s="9">
        <v>547.15</v>
      </c>
      <c r="F290" s="9">
        <v>10.5</v>
      </c>
      <c r="G290" s="9">
        <v>0</v>
      </c>
      <c r="H290" s="9">
        <v>0</v>
      </c>
      <c r="I290" s="9">
        <v>0</v>
      </c>
      <c r="J290" s="9">
        <v>0</v>
      </c>
      <c r="K290" s="9">
        <v>592.75</v>
      </c>
      <c r="L290" s="44">
        <f t="shared" si="28"/>
        <v>5.9215520877266975E-2</v>
      </c>
      <c r="M290" s="32">
        <f t="shared" si="29"/>
        <v>0.92307043441585823</v>
      </c>
      <c r="N290" s="32">
        <f t="shared" si="30"/>
        <v>1.7714044706874738E-2</v>
      </c>
      <c r="O290" s="32">
        <f t="shared" si="31"/>
        <v>0</v>
      </c>
    </row>
    <row r="291" spans="1:15" ht="15" x14ac:dyDescent="0.25">
      <c r="A291" s="8" t="s">
        <v>263</v>
      </c>
      <c r="B291" s="8" t="s">
        <v>17</v>
      </c>
      <c r="C291" s="8" t="s">
        <v>18</v>
      </c>
      <c r="D291" s="9">
        <v>43.95</v>
      </c>
      <c r="E291" s="9">
        <v>556.96</v>
      </c>
      <c r="F291" s="9">
        <v>21</v>
      </c>
      <c r="G291" s="9">
        <v>0</v>
      </c>
      <c r="H291" s="9">
        <v>0</v>
      </c>
      <c r="I291" s="9">
        <v>0</v>
      </c>
      <c r="J291" s="9">
        <v>0</v>
      </c>
      <c r="K291" s="9">
        <v>621.91</v>
      </c>
      <c r="L291" s="44">
        <f t="shared" si="28"/>
        <v>7.0669389461497659E-2</v>
      </c>
      <c r="M291" s="32">
        <f t="shared" si="29"/>
        <v>0.89556366676850363</v>
      </c>
      <c r="N291" s="32">
        <f t="shared" si="30"/>
        <v>3.3766943769998878E-2</v>
      </c>
      <c r="O291" s="32">
        <f t="shared" si="31"/>
        <v>0</v>
      </c>
    </row>
    <row r="292" spans="1:15" ht="15" x14ac:dyDescent="0.25">
      <c r="A292" s="8" t="s">
        <v>263</v>
      </c>
      <c r="B292" s="8" t="s">
        <v>39</v>
      </c>
      <c r="C292" s="8" t="s">
        <v>40</v>
      </c>
      <c r="D292" s="9">
        <v>60.5</v>
      </c>
      <c r="E292" s="9">
        <v>692</v>
      </c>
      <c r="F292" s="9">
        <v>18.5</v>
      </c>
      <c r="G292" s="9">
        <v>0</v>
      </c>
      <c r="H292" s="9">
        <v>0</v>
      </c>
      <c r="I292" s="9">
        <v>0</v>
      </c>
      <c r="J292" s="9">
        <v>0</v>
      </c>
      <c r="K292" s="9">
        <v>771</v>
      </c>
      <c r="L292" s="44">
        <f t="shared" si="28"/>
        <v>7.8469520103761348E-2</v>
      </c>
      <c r="M292" s="32">
        <f t="shared" si="29"/>
        <v>0.89753566796368356</v>
      </c>
      <c r="N292" s="32">
        <f t="shared" si="30"/>
        <v>2.3994811932555125E-2</v>
      </c>
      <c r="O292" s="32">
        <f t="shared" si="31"/>
        <v>0</v>
      </c>
    </row>
    <row r="293" spans="1:15" ht="15" x14ac:dyDescent="0.25">
      <c r="A293" s="8" t="s">
        <v>263</v>
      </c>
      <c r="B293" s="8" t="s">
        <v>79</v>
      </c>
      <c r="C293" s="8" t="s">
        <v>80</v>
      </c>
      <c r="D293" s="9">
        <v>0</v>
      </c>
      <c r="E293" s="9">
        <v>343</v>
      </c>
      <c r="F293" s="9">
        <v>0</v>
      </c>
      <c r="G293" s="9">
        <v>0</v>
      </c>
      <c r="H293" s="9">
        <v>0</v>
      </c>
      <c r="I293" s="9">
        <v>0</v>
      </c>
      <c r="J293" s="9">
        <v>0</v>
      </c>
      <c r="K293" s="9">
        <v>343</v>
      </c>
      <c r="L293" s="44">
        <f t="shared" si="28"/>
        <v>0</v>
      </c>
      <c r="M293" s="32">
        <f t="shared" si="29"/>
        <v>1</v>
      </c>
      <c r="N293" s="32">
        <f t="shared" si="30"/>
        <v>0</v>
      </c>
      <c r="O293" s="32">
        <f t="shared" si="31"/>
        <v>0</v>
      </c>
    </row>
    <row r="294" spans="1:15" ht="15" x14ac:dyDescent="0.25">
      <c r="A294" s="8" t="s">
        <v>263</v>
      </c>
      <c r="B294" s="8" t="s">
        <v>19</v>
      </c>
      <c r="C294" s="8" t="s">
        <v>20</v>
      </c>
      <c r="D294" s="9">
        <v>68.8</v>
      </c>
      <c r="E294" s="9">
        <v>695.35</v>
      </c>
      <c r="F294" s="9">
        <v>49.8</v>
      </c>
      <c r="G294" s="9">
        <v>0</v>
      </c>
      <c r="H294" s="9">
        <v>0</v>
      </c>
      <c r="I294" s="9">
        <v>0</v>
      </c>
      <c r="J294" s="9">
        <v>0</v>
      </c>
      <c r="K294" s="9">
        <v>813.95</v>
      </c>
      <c r="L294" s="44">
        <f t="shared" si="28"/>
        <v>8.4526076540328024E-2</v>
      </c>
      <c r="M294" s="32">
        <f t="shared" si="29"/>
        <v>0.85429080410344616</v>
      </c>
      <c r="N294" s="32">
        <f t="shared" si="30"/>
        <v>6.1183119356225807E-2</v>
      </c>
      <c r="O294" s="32">
        <f t="shared" si="31"/>
        <v>0</v>
      </c>
    </row>
    <row r="295" spans="1:15" ht="15" x14ac:dyDescent="0.25">
      <c r="A295" s="8" t="s">
        <v>263</v>
      </c>
      <c r="B295" s="8" t="s">
        <v>51</v>
      </c>
      <c r="C295" s="8" t="s">
        <v>52</v>
      </c>
      <c r="D295" s="9">
        <v>0</v>
      </c>
      <c r="E295" s="9">
        <v>164.03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164.03</v>
      </c>
      <c r="L295" s="44">
        <f t="shared" si="28"/>
        <v>0</v>
      </c>
      <c r="M295" s="32">
        <f t="shared" si="29"/>
        <v>1</v>
      </c>
      <c r="N295" s="32">
        <f t="shared" si="30"/>
        <v>0</v>
      </c>
      <c r="O295" s="32">
        <f t="shared" si="31"/>
        <v>0</v>
      </c>
    </row>
    <row r="296" spans="1:15" ht="15" x14ac:dyDescent="0.25">
      <c r="A296" s="8" t="s">
        <v>263</v>
      </c>
      <c r="B296" s="8" t="s">
        <v>89</v>
      </c>
      <c r="C296" s="8" t="s">
        <v>90</v>
      </c>
      <c r="D296" s="9">
        <v>27.55</v>
      </c>
      <c r="E296" s="9">
        <v>178.8</v>
      </c>
      <c r="F296" s="9">
        <v>16.2</v>
      </c>
      <c r="G296" s="9">
        <v>0</v>
      </c>
      <c r="H296" s="9">
        <v>0</v>
      </c>
      <c r="I296" s="9">
        <v>0</v>
      </c>
      <c r="J296" s="9">
        <v>0</v>
      </c>
      <c r="K296" s="9">
        <v>222.55</v>
      </c>
      <c r="L296" s="44">
        <f t="shared" si="28"/>
        <v>0.12379240620085374</v>
      </c>
      <c r="M296" s="32">
        <f t="shared" si="29"/>
        <v>0.80341496292967873</v>
      </c>
      <c r="N296" s="32">
        <f t="shared" si="30"/>
        <v>7.2792630869467523E-2</v>
      </c>
      <c r="O296" s="32">
        <f t="shared" si="31"/>
        <v>0</v>
      </c>
    </row>
    <row r="297" spans="1:15" ht="15" x14ac:dyDescent="0.25">
      <c r="A297" s="8" t="s">
        <v>263</v>
      </c>
      <c r="B297" s="8" t="s">
        <v>47</v>
      </c>
      <c r="C297" s="8" t="s">
        <v>48</v>
      </c>
      <c r="D297" s="9">
        <v>57.19</v>
      </c>
      <c r="E297" s="9">
        <v>361.6</v>
      </c>
      <c r="F297" s="9">
        <v>55.25</v>
      </c>
      <c r="G297" s="9">
        <v>0</v>
      </c>
      <c r="H297" s="9">
        <v>0</v>
      </c>
      <c r="I297" s="9">
        <v>0</v>
      </c>
      <c r="J297" s="9">
        <v>0</v>
      </c>
      <c r="K297" s="9">
        <v>474.04</v>
      </c>
      <c r="L297" s="44">
        <f t="shared" si="28"/>
        <v>0.12064382752510336</v>
      </c>
      <c r="M297" s="32">
        <f t="shared" si="29"/>
        <v>0.76280482659691162</v>
      </c>
      <c r="N297" s="32">
        <f t="shared" si="30"/>
        <v>0.11655134587798498</v>
      </c>
      <c r="O297" s="32">
        <f t="shared" si="31"/>
        <v>0</v>
      </c>
    </row>
    <row r="298" spans="1:15" ht="15" x14ac:dyDescent="0.25">
      <c r="A298" s="8" t="s">
        <v>263</v>
      </c>
      <c r="B298" s="8" t="s">
        <v>85</v>
      </c>
      <c r="C298" s="8" t="s">
        <v>86</v>
      </c>
      <c r="D298" s="9">
        <v>28.1</v>
      </c>
      <c r="E298" s="9">
        <v>240.4</v>
      </c>
      <c r="F298" s="9">
        <v>23.1</v>
      </c>
      <c r="G298" s="9">
        <v>0</v>
      </c>
      <c r="H298" s="9">
        <v>0</v>
      </c>
      <c r="I298" s="9">
        <v>0</v>
      </c>
      <c r="J298" s="9">
        <v>0</v>
      </c>
      <c r="K298" s="9">
        <v>291.60000000000002</v>
      </c>
      <c r="L298" s="44">
        <f t="shared" si="28"/>
        <v>9.636488340192044E-2</v>
      </c>
      <c r="M298" s="32">
        <f t="shared" si="29"/>
        <v>0.82441700960219477</v>
      </c>
      <c r="N298" s="32">
        <f t="shared" si="30"/>
        <v>7.9218106995884774E-2</v>
      </c>
      <c r="O298" s="32">
        <f t="shared" si="31"/>
        <v>0</v>
      </c>
    </row>
    <row r="299" spans="1:15" ht="15" x14ac:dyDescent="0.25">
      <c r="A299" s="8" t="s">
        <v>263</v>
      </c>
      <c r="B299" s="8" t="s">
        <v>41</v>
      </c>
      <c r="C299" s="8" t="s">
        <v>42</v>
      </c>
      <c r="D299" s="9">
        <v>10.8</v>
      </c>
      <c r="E299" s="9">
        <v>118.36</v>
      </c>
      <c r="F299" s="9">
        <v>9.5</v>
      </c>
      <c r="G299" s="9">
        <v>0</v>
      </c>
      <c r="H299" s="9">
        <v>0</v>
      </c>
      <c r="I299" s="9">
        <v>0</v>
      </c>
      <c r="J299" s="9">
        <v>0</v>
      </c>
      <c r="K299" s="9">
        <v>138.66</v>
      </c>
      <c r="L299" s="44">
        <f t="shared" si="28"/>
        <v>7.7888360017308533E-2</v>
      </c>
      <c r="M299" s="32">
        <f t="shared" si="29"/>
        <v>0.85359873070820713</v>
      </c>
      <c r="N299" s="32">
        <f t="shared" si="30"/>
        <v>6.8512909274484349E-2</v>
      </c>
      <c r="O299" s="32">
        <f t="shared" si="31"/>
        <v>0</v>
      </c>
    </row>
    <row r="300" spans="1:15" ht="15" x14ac:dyDescent="0.25">
      <c r="A300" s="8" t="s">
        <v>263</v>
      </c>
      <c r="B300" s="8" t="s">
        <v>95</v>
      </c>
      <c r="C300" s="8" t="s">
        <v>96</v>
      </c>
      <c r="D300" s="9">
        <v>4.5999999999999996</v>
      </c>
      <c r="E300" s="9">
        <v>85.7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90.3</v>
      </c>
      <c r="L300" s="44">
        <f t="shared" si="28"/>
        <v>5.0941306755260242E-2</v>
      </c>
      <c r="M300" s="32">
        <f t="shared" si="29"/>
        <v>0.94905869324473979</v>
      </c>
      <c r="N300" s="32">
        <f t="shared" si="30"/>
        <v>0</v>
      </c>
      <c r="O300" s="32">
        <f t="shared" si="31"/>
        <v>0</v>
      </c>
    </row>
    <row r="301" spans="1:15" ht="15" x14ac:dyDescent="0.25">
      <c r="A301">
        <v>2016</v>
      </c>
      <c r="B301" t="s">
        <v>100</v>
      </c>
      <c r="C301"/>
      <c r="D301">
        <f t="shared" ref="D301:K301" si="32">SUM(D258:D300)</f>
        <v>2072.08</v>
      </c>
      <c r="E301">
        <f t="shared" si="32"/>
        <v>23080.119999999995</v>
      </c>
      <c r="F301">
        <f t="shared" si="32"/>
        <v>2500.9499999999998</v>
      </c>
      <c r="G301">
        <f t="shared" si="32"/>
        <v>153.75</v>
      </c>
      <c r="H301">
        <f t="shared" si="32"/>
        <v>15</v>
      </c>
      <c r="I301">
        <f t="shared" si="32"/>
        <v>139</v>
      </c>
      <c r="J301">
        <f t="shared" si="32"/>
        <v>1.5</v>
      </c>
      <c r="K301">
        <f t="shared" si="32"/>
        <v>27970.799999999996</v>
      </c>
      <c r="L301" s="44">
        <f t="shared" si="28"/>
        <v>7.4080112116921948E-2</v>
      </c>
      <c r="M301" s="32">
        <f t="shared" si="29"/>
        <v>0.82515051410756923</v>
      </c>
      <c r="N301" s="32">
        <f t="shared" si="30"/>
        <v>8.9412887725771176E-2</v>
      </c>
      <c r="O301" s="32">
        <f t="shared" si="31"/>
        <v>1.1056172865988818E-2</v>
      </c>
    </row>
    <row r="302" spans="1:15" ht="15.75" thickBot="1" x14ac:dyDescent="0.3">
      <c r="A302" s="48">
        <v>2016</v>
      </c>
      <c r="B302" s="49" t="s">
        <v>317</v>
      </c>
      <c r="C302" s="48"/>
      <c r="D302" s="48">
        <f>D301-D269</f>
        <v>1991.08</v>
      </c>
      <c r="E302" s="48">
        <f t="shared" ref="E302:K302" si="33">E301-E269</f>
        <v>22890.869999999995</v>
      </c>
      <c r="F302" s="48">
        <f t="shared" si="33"/>
        <v>1705.0499999999997</v>
      </c>
      <c r="G302" s="48">
        <f t="shared" si="33"/>
        <v>0</v>
      </c>
      <c r="H302" s="48">
        <f t="shared" si="33"/>
        <v>0</v>
      </c>
      <c r="I302" s="48">
        <f t="shared" si="33"/>
        <v>0</v>
      </c>
      <c r="J302" s="48">
        <f t="shared" si="33"/>
        <v>1.5</v>
      </c>
      <c r="K302" s="48">
        <f t="shared" si="33"/>
        <v>26596.899999999994</v>
      </c>
      <c r="L302" s="50">
        <f t="shared" si="28"/>
        <v>7.4861356022694392E-2</v>
      </c>
      <c r="M302" s="51">
        <f t="shared" si="29"/>
        <v>0.86065932495892383</v>
      </c>
      <c r="N302" s="51">
        <f t="shared" si="30"/>
        <v>6.410709518778504E-2</v>
      </c>
      <c r="O302" s="51">
        <f t="shared" si="31"/>
        <v>5.6397550090424088E-5</v>
      </c>
    </row>
    <row r="303" spans="1:15" ht="15" x14ac:dyDescent="0.25">
      <c r="A303" s="8" t="s">
        <v>266</v>
      </c>
      <c r="B303" s="8" t="s">
        <v>11</v>
      </c>
      <c r="C303" s="8" t="s">
        <v>12</v>
      </c>
      <c r="D303" s="9">
        <v>11.8</v>
      </c>
      <c r="E303" s="9">
        <v>396.09</v>
      </c>
      <c r="F303" s="9">
        <v>69.95</v>
      </c>
      <c r="G303" s="9">
        <v>0</v>
      </c>
      <c r="H303" s="9">
        <v>0</v>
      </c>
      <c r="I303" s="9">
        <v>0</v>
      </c>
      <c r="J303" s="9">
        <v>0</v>
      </c>
      <c r="K303" s="9">
        <v>477.84</v>
      </c>
      <c r="L303" s="44">
        <f t="shared" si="28"/>
        <v>2.4694458396115858E-2</v>
      </c>
      <c r="M303" s="32">
        <f t="shared" si="29"/>
        <v>0.82891762933199398</v>
      </c>
      <c r="N303" s="32">
        <f t="shared" si="30"/>
        <v>0.14638791227189019</v>
      </c>
      <c r="O303" s="32">
        <f t="shared" si="31"/>
        <v>0</v>
      </c>
    </row>
    <row r="304" spans="1:15" ht="15" x14ac:dyDescent="0.25">
      <c r="A304" s="8" t="s">
        <v>266</v>
      </c>
      <c r="B304" s="8" t="s">
        <v>13</v>
      </c>
      <c r="C304" s="8" t="s">
        <v>14</v>
      </c>
      <c r="D304" s="9">
        <v>14.1</v>
      </c>
      <c r="E304" s="9">
        <v>100.8</v>
      </c>
      <c r="F304" s="9">
        <v>9.3000000000000007</v>
      </c>
      <c r="G304" s="9">
        <v>0</v>
      </c>
      <c r="H304" s="9">
        <v>0</v>
      </c>
      <c r="I304" s="9">
        <v>0</v>
      </c>
      <c r="J304" s="9">
        <v>0</v>
      </c>
      <c r="K304" s="9">
        <v>124.2</v>
      </c>
      <c r="L304" s="44">
        <f t="shared" si="28"/>
        <v>0.11352657004830917</v>
      </c>
      <c r="M304" s="32">
        <f t="shared" si="29"/>
        <v>0.81159420289855067</v>
      </c>
      <c r="N304" s="32">
        <f t="shared" si="30"/>
        <v>7.4879227053140096E-2</v>
      </c>
      <c r="O304" s="32">
        <f t="shared" si="31"/>
        <v>0</v>
      </c>
    </row>
    <row r="305" spans="1:15" ht="15" x14ac:dyDescent="0.25">
      <c r="A305" s="8" t="s">
        <v>266</v>
      </c>
      <c r="B305" s="8" t="s">
        <v>15</v>
      </c>
      <c r="C305" s="8" t="s">
        <v>16</v>
      </c>
      <c r="D305" s="9">
        <v>44.8</v>
      </c>
      <c r="E305" s="9">
        <v>208.6</v>
      </c>
      <c r="F305" s="9">
        <v>13.5</v>
      </c>
      <c r="G305" s="9">
        <v>0</v>
      </c>
      <c r="H305" s="9">
        <v>0</v>
      </c>
      <c r="I305" s="9">
        <v>0</v>
      </c>
      <c r="J305" s="9">
        <v>0</v>
      </c>
      <c r="K305" s="9">
        <v>266.89999999999998</v>
      </c>
      <c r="L305" s="44">
        <f t="shared" si="28"/>
        <v>0.16785312851255152</v>
      </c>
      <c r="M305" s="32">
        <f t="shared" si="29"/>
        <v>0.78156612963656802</v>
      </c>
      <c r="N305" s="32">
        <f t="shared" si="30"/>
        <v>5.0580741850880483E-2</v>
      </c>
      <c r="O305" s="32">
        <f t="shared" si="31"/>
        <v>0</v>
      </c>
    </row>
    <row r="306" spans="1:15" ht="15" x14ac:dyDescent="0.25">
      <c r="A306" s="8" t="s">
        <v>266</v>
      </c>
      <c r="B306" s="8" t="s">
        <v>21</v>
      </c>
      <c r="C306" s="8" t="s">
        <v>22</v>
      </c>
      <c r="D306" s="9">
        <v>55.8</v>
      </c>
      <c r="E306" s="9">
        <v>634.41999999999996</v>
      </c>
      <c r="F306" s="9">
        <v>126.74</v>
      </c>
      <c r="G306" s="9">
        <v>0</v>
      </c>
      <c r="H306" s="9">
        <v>0</v>
      </c>
      <c r="I306" s="9">
        <v>0</v>
      </c>
      <c r="J306" s="9">
        <v>0</v>
      </c>
      <c r="K306" s="9">
        <v>816.96</v>
      </c>
      <c r="L306" s="44">
        <f t="shared" si="28"/>
        <v>6.8301997649823726E-2</v>
      </c>
      <c r="M306" s="32">
        <f t="shared" si="29"/>
        <v>0.77656188797493142</v>
      </c>
      <c r="N306" s="32">
        <f t="shared" si="30"/>
        <v>0.1551361143752448</v>
      </c>
      <c r="O306" s="32">
        <f t="shared" si="31"/>
        <v>0</v>
      </c>
    </row>
    <row r="307" spans="1:15" ht="15" x14ac:dyDescent="0.25">
      <c r="A307" s="8" t="s">
        <v>266</v>
      </c>
      <c r="B307" s="8" t="s">
        <v>25</v>
      </c>
      <c r="C307" s="8" t="s">
        <v>26</v>
      </c>
      <c r="D307" s="9">
        <v>75.37</v>
      </c>
      <c r="E307" s="9">
        <v>862.34</v>
      </c>
      <c r="F307" s="9">
        <v>7.65</v>
      </c>
      <c r="G307" s="9">
        <v>0</v>
      </c>
      <c r="H307" s="9">
        <v>0</v>
      </c>
      <c r="I307" s="9">
        <v>0</v>
      </c>
      <c r="J307" s="9">
        <v>0</v>
      </c>
      <c r="K307" s="9">
        <v>945.36</v>
      </c>
      <c r="L307" s="44">
        <f t="shared" si="28"/>
        <v>7.9726241854954735E-2</v>
      </c>
      <c r="M307" s="32">
        <f t="shared" si="29"/>
        <v>0.91218160277566218</v>
      </c>
      <c r="N307" s="32">
        <f t="shared" si="30"/>
        <v>8.092155369383092E-3</v>
      </c>
      <c r="O307" s="32">
        <f t="shared" si="31"/>
        <v>0</v>
      </c>
    </row>
    <row r="308" spans="1:15" ht="15" x14ac:dyDescent="0.25">
      <c r="A308" s="8" t="s">
        <v>266</v>
      </c>
      <c r="B308" s="8" t="s">
        <v>23</v>
      </c>
      <c r="C308" s="8" t="s">
        <v>24</v>
      </c>
      <c r="D308" s="9">
        <v>126.65</v>
      </c>
      <c r="E308" s="9">
        <v>998.65</v>
      </c>
      <c r="F308" s="9">
        <v>130.55000000000001</v>
      </c>
      <c r="G308" s="9">
        <v>0</v>
      </c>
      <c r="H308" s="9">
        <v>0</v>
      </c>
      <c r="I308" s="9">
        <v>0</v>
      </c>
      <c r="J308" s="9">
        <v>0</v>
      </c>
      <c r="K308" s="9">
        <v>1255.8499999999999</v>
      </c>
      <c r="L308" s="44">
        <f t="shared" si="28"/>
        <v>0.10084803121391887</v>
      </c>
      <c r="M308" s="32">
        <f t="shared" si="29"/>
        <v>0.79519847115499465</v>
      </c>
      <c r="N308" s="32">
        <f t="shared" si="30"/>
        <v>0.10395349763108654</v>
      </c>
      <c r="O308" s="32">
        <f t="shared" si="31"/>
        <v>0</v>
      </c>
    </row>
    <row r="309" spans="1:15" ht="15" x14ac:dyDescent="0.25">
      <c r="A309" s="8" t="s">
        <v>266</v>
      </c>
      <c r="B309" s="8" t="s">
        <v>45</v>
      </c>
      <c r="C309" s="8" t="s">
        <v>46</v>
      </c>
      <c r="D309" s="9">
        <v>63.8</v>
      </c>
      <c r="E309" s="9">
        <v>556.51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620.30999999999995</v>
      </c>
      <c r="L309" s="44">
        <f t="shared" si="28"/>
        <v>0.10285179990649837</v>
      </c>
      <c r="M309" s="32">
        <f t="shared" si="29"/>
        <v>0.89714820009350171</v>
      </c>
      <c r="N309" s="32">
        <f t="shared" si="30"/>
        <v>0</v>
      </c>
      <c r="O309" s="32">
        <f t="shared" si="31"/>
        <v>0</v>
      </c>
    </row>
    <row r="310" spans="1:15" ht="15" x14ac:dyDescent="0.25">
      <c r="A310" s="8" t="s">
        <v>266</v>
      </c>
      <c r="B310" s="8" t="s">
        <v>65</v>
      </c>
      <c r="C310" s="8" t="s">
        <v>66</v>
      </c>
      <c r="D310" s="9">
        <v>93.43</v>
      </c>
      <c r="E310" s="9">
        <v>547.07000000000005</v>
      </c>
      <c r="F310" s="9">
        <v>87.1</v>
      </c>
      <c r="G310" s="9">
        <v>0</v>
      </c>
      <c r="H310" s="9">
        <v>0</v>
      </c>
      <c r="I310" s="9">
        <v>0</v>
      </c>
      <c r="J310" s="9">
        <v>1.1399999999999999</v>
      </c>
      <c r="K310" s="9">
        <v>728.74</v>
      </c>
      <c r="L310" s="44">
        <f t="shared" si="28"/>
        <v>0.1282075911847847</v>
      </c>
      <c r="M310" s="32">
        <f t="shared" si="29"/>
        <v>0.75070669923429489</v>
      </c>
      <c r="N310" s="32">
        <f t="shared" si="30"/>
        <v>0.11952136564481158</v>
      </c>
      <c r="O310" s="32">
        <f t="shared" si="31"/>
        <v>1.5643439361089002E-3</v>
      </c>
    </row>
    <row r="311" spans="1:15" ht="15" x14ac:dyDescent="0.25">
      <c r="A311" s="8" t="s">
        <v>266</v>
      </c>
      <c r="B311" s="8" t="s">
        <v>91</v>
      </c>
      <c r="C311" s="8" t="s">
        <v>92</v>
      </c>
      <c r="D311" s="9">
        <v>62.5</v>
      </c>
      <c r="E311" s="9">
        <v>587.72</v>
      </c>
      <c r="F311" s="9">
        <v>46.34</v>
      </c>
      <c r="G311" s="9">
        <v>0</v>
      </c>
      <c r="H311" s="9">
        <v>0</v>
      </c>
      <c r="I311" s="9">
        <v>0</v>
      </c>
      <c r="J311" s="9">
        <v>0</v>
      </c>
      <c r="K311" s="9">
        <v>696.56</v>
      </c>
      <c r="L311" s="44">
        <f t="shared" si="28"/>
        <v>8.9726656712989558E-2</v>
      </c>
      <c r="M311" s="32">
        <f t="shared" si="29"/>
        <v>0.84374641093373159</v>
      </c>
      <c r="N311" s="32">
        <f t="shared" si="30"/>
        <v>6.6526932353278986E-2</v>
      </c>
      <c r="O311" s="32">
        <f t="shared" si="31"/>
        <v>0</v>
      </c>
    </row>
    <row r="312" spans="1:15" ht="15" x14ac:dyDescent="0.25">
      <c r="A312" s="8" t="s">
        <v>266</v>
      </c>
      <c r="B312" s="8" t="s">
        <v>53</v>
      </c>
      <c r="C312" s="8" t="s">
        <v>54</v>
      </c>
      <c r="D312" s="9">
        <v>91.7</v>
      </c>
      <c r="E312" s="9">
        <v>668.2</v>
      </c>
      <c r="F312" s="9">
        <v>44.65</v>
      </c>
      <c r="G312" s="9">
        <v>0</v>
      </c>
      <c r="H312" s="9">
        <v>0</v>
      </c>
      <c r="I312" s="9">
        <v>0</v>
      </c>
      <c r="J312" s="9">
        <v>0</v>
      </c>
      <c r="K312" s="9">
        <v>804.55</v>
      </c>
      <c r="L312" s="44">
        <f t="shared" si="28"/>
        <v>0.11397675719346219</v>
      </c>
      <c r="M312" s="32">
        <f t="shared" si="29"/>
        <v>0.83052638120688593</v>
      </c>
      <c r="N312" s="32">
        <f t="shared" si="30"/>
        <v>5.5496861599651982E-2</v>
      </c>
      <c r="O312" s="32">
        <f t="shared" si="31"/>
        <v>0</v>
      </c>
    </row>
    <row r="313" spans="1:15" ht="15" x14ac:dyDescent="0.25">
      <c r="A313" s="8" t="s">
        <v>266</v>
      </c>
      <c r="B313" s="8" t="s">
        <v>69</v>
      </c>
      <c r="C313" s="8" t="s">
        <v>70</v>
      </c>
      <c r="D313" s="9">
        <v>81.150000000000006</v>
      </c>
      <c r="E313" s="9">
        <v>1037.56</v>
      </c>
      <c r="F313" s="9">
        <v>67.2</v>
      </c>
      <c r="G313" s="9">
        <v>0</v>
      </c>
      <c r="H313" s="9">
        <v>0</v>
      </c>
      <c r="I313" s="9">
        <v>0</v>
      </c>
      <c r="J313" s="9">
        <v>0</v>
      </c>
      <c r="K313" s="9">
        <v>1185.9100000000001</v>
      </c>
      <c r="L313" s="44">
        <f t="shared" si="28"/>
        <v>6.8428464217352075E-2</v>
      </c>
      <c r="M313" s="32">
        <f t="shared" si="29"/>
        <v>0.87490619018306603</v>
      </c>
      <c r="N313" s="32">
        <f t="shared" si="30"/>
        <v>5.6665345599581751E-2</v>
      </c>
      <c r="O313" s="32">
        <f t="shared" si="31"/>
        <v>0</v>
      </c>
    </row>
    <row r="314" spans="1:15" x14ac:dyDescent="0.2">
      <c r="A314" s="45" t="s">
        <v>266</v>
      </c>
      <c r="B314" s="45" t="s">
        <v>67</v>
      </c>
      <c r="C314" s="45" t="s">
        <v>68</v>
      </c>
      <c r="D314" s="45">
        <v>81</v>
      </c>
      <c r="E314" s="45">
        <v>188</v>
      </c>
      <c r="F314" s="45">
        <v>678.5</v>
      </c>
      <c r="G314" s="45">
        <v>153.75</v>
      </c>
      <c r="H314" s="45">
        <v>15</v>
      </c>
      <c r="I314" s="45">
        <v>148</v>
      </c>
      <c r="J314" s="45">
        <v>0</v>
      </c>
      <c r="K314" s="45">
        <v>1264.25</v>
      </c>
      <c r="L314" s="46">
        <f t="shared" si="28"/>
        <v>6.406960648605893E-2</v>
      </c>
      <c r="M314" s="47">
        <f t="shared" si="29"/>
        <v>0.14870476567134666</v>
      </c>
      <c r="N314" s="47">
        <f t="shared" si="30"/>
        <v>0.53668182717025903</v>
      </c>
      <c r="O314" s="47">
        <f t="shared" si="31"/>
        <v>0.25054380067233539</v>
      </c>
    </row>
    <row r="315" spans="1:15" ht="15" x14ac:dyDescent="0.25">
      <c r="A315" s="8" t="s">
        <v>266</v>
      </c>
      <c r="B315" s="8" t="s">
        <v>31</v>
      </c>
      <c r="C315" s="8" t="s">
        <v>32</v>
      </c>
      <c r="D315" s="9">
        <v>8</v>
      </c>
      <c r="E315" s="9">
        <v>232.05</v>
      </c>
      <c r="F315" s="9">
        <v>4.5</v>
      </c>
      <c r="G315" s="9">
        <v>0</v>
      </c>
      <c r="H315" s="9">
        <v>0</v>
      </c>
      <c r="I315" s="9">
        <v>0</v>
      </c>
      <c r="J315" s="9">
        <v>0.6</v>
      </c>
      <c r="K315" s="9">
        <v>245.15</v>
      </c>
      <c r="L315" s="44">
        <f t="shared" si="28"/>
        <v>3.263308178666123E-2</v>
      </c>
      <c r="M315" s="32">
        <f t="shared" si="29"/>
        <v>0.94656332857434222</v>
      </c>
      <c r="N315" s="32">
        <f t="shared" si="30"/>
        <v>1.835610850499694E-2</v>
      </c>
      <c r="O315" s="32">
        <f t="shared" si="31"/>
        <v>2.4474811339995919E-3</v>
      </c>
    </row>
    <row r="316" spans="1:15" ht="15" x14ac:dyDescent="0.25">
      <c r="A316" s="8" t="s">
        <v>266</v>
      </c>
      <c r="B316" s="8" t="s">
        <v>57</v>
      </c>
      <c r="C316" s="8" t="s">
        <v>58</v>
      </c>
      <c r="D316" s="9">
        <v>16.8</v>
      </c>
      <c r="E316" s="9">
        <v>283.25</v>
      </c>
      <c r="F316" s="9">
        <v>9</v>
      </c>
      <c r="G316" s="9">
        <v>0</v>
      </c>
      <c r="H316" s="9">
        <v>0</v>
      </c>
      <c r="I316" s="9">
        <v>0</v>
      </c>
      <c r="J316" s="9">
        <v>0</v>
      </c>
      <c r="K316" s="9">
        <v>309.05</v>
      </c>
      <c r="L316" s="44">
        <f t="shared" si="28"/>
        <v>5.4360135900339751E-2</v>
      </c>
      <c r="M316" s="32">
        <f t="shared" si="29"/>
        <v>0.91651836272447817</v>
      </c>
      <c r="N316" s="32">
        <f t="shared" si="30"/>
        <v>2.9121501375182008E-2</v>
      </c>
      <c r="O316" s="32">
        <f t="shared" si="31"/>
        <v>0</v>
      </c>
    </row>
    <row r="317" spans="1:15" ht="15" x14ac:dyDescent="0.25">
      <c r="A317" s="8" t="s">
        <v>266</v>
      </c>
      <c r="B317" s="8" t="s">
        <v>33</v>
      </c>
      <c r="C317" s="8" t="s">
        <v>99</v>
      </c>
      <c r="D317" s="9">
        <v>6.8</v>
      </c>
      <c r="E317" s="9">
        <v>382.55</v>
      </c>
      <c r="F317" s="9">
        <v>11.8</v>
      </c>
      <c r="G317" s="9">
        <v>0</v>
      </c>
      <c r="H317" s="9">
        <v>0</v>
      </c>
      <c r="I317" s="9">
        <v>0</v>
      </c>
      <c r="J317" s="9">
        <v>0</v>
      </c>
      <c r="K317" s="9">
        <v>401.15</v>
      </c>
      <c r="L317" s="44">
        <f t="shared" si="28"/>
        <v>1.6951265112800699E-2</v>
      </c>
      <c r="M317" s="32">
        <f t="shared" si="29"/>
        <v>0.95363330425028048</v>
      </c>
      <c r="N317" s="32">
        <f t="shared" si="30"/>
        <v>2.9415430636918861E-2</v>
      </c>
      <c r="O317" s="32">
        <f t="shared" si="31"/>
        <v>0</v>
      </c>
    </row>
    <row r="318" spans="1:15" ht="15" x14ac:dyDescent="0.25">
      <c r="A318" s="8" t="s">
        <v>266</v>
      </c>
      <c r="B318" s="8" t="s">
        <v>27</v>
      </c>
      <c r="C318" s="8" t="s">
        <v>28</v>
      </c>
      <c r="D318" s="9">
        <v>110.7</v>
      </c>
      <c r="E318" s="9">
        <v>782.23</v>
      </c>
      <c r="F318" s="9">
        <v>106.9</v>
      </c>
      <c r="G318" s="9">
        <v>0</v>
      </c>
      <c r="H318" s="9">
        <v>0</v>
      </c>
      <c r="I318" s="9">
        <v>0</v>
      </c>
      <c r="J318" s="9">
        <v>0</v>
      </c>
      <c r="K318" s="9">
        <v>999.83</v>
      </c>
      <c r="L318" s="44">
        <f t="shared" si="28"/>
        <v>0.11071882219977396</v>
      </c>
      <c r="M318" s="32">
        <f t="shared" si="29"/>
        <v>0.78236300171029072</v>
      </c>
      <c r="N318" s="32">
        <f t="shared" si="30"/>
        <v>0.10691817608993529</v>
      </c>
      <c r="O318" s="32">
        <f t="shared" si="31"/>
        <v>0</v>
      </c>
    </row>
    <row r="319" spans="1:15" ht="15" x14ac:dyDescent="0.25">
      <c r="A319" s="8" t="s">
        <v>266</v>
      </c>
      <c r="B319" s="8" t="s">
        <v>59</v>
      </c>
      <c r="C319" s="8" t="s">
        <v>60</v>
      </c>
      <c r="D319" s="9">
        <v>2</v>
      </c>
      <c r="E319" s="9">
        <v>152.34</v>
      </c>
      <c r="F319" s="9">
        <v>13.5</v>
      </c>
      <c r="G319" s="9">
        <v>0</v>
      </c>
      <c r="H319" s="9">
        <v>0</v>
      </c>
      <c r="I319" s="9">
        <v>0</v>
      </c>
      <c r="J319" s="9">
        <v>0</v>
      </c>
      <c r="K319" s="9">
        <v>167.84</v>
      </c>
      <c r="L319" s="44">
        <f t="shared" si="28"/>
        <v>1.1916110581506196E-2</v>
      </c>
      <c r="M319" s="32">
        <f t="shared" si="29"/>
        <v>0.90765014299332702</v>
      </c>
      <c r="N319" s="32">
        <f t="shared" si="30"/>
        <v>8.0433746425166819E-2</v>
      </c>
      <c r="O319" s="32">
        <f t="shared" si="31"/>
        <v>0</v>
      </c>
    </row>
    <row r="320" spans="1:15" ht="15" x14ac:dyDescent="0.25">
      <c r="A320" s="8" t="s">
        <v>266</v>
      </c>
      <c r="B320" s="8" t="s">
        <v>35</v>
      </c>
      <c r="C320" s="8" t="s">
        <v>36</v>
      </c>
      <c r="D320" s="9">
        <v>42.25</v>
      </c>
      <c r="E320" s="9">
        <v>586.20000000000005</v>
      </c>
      <c r="F320" s="9">
        <v>30.4</v>
      </c>
      <c r="G320" s="9">
        <v>0</v>
      </c>
      <c r="H320" s="9">
        <v>0</v>
      </c>
      <c r="I320" s="9">
        <v>0</v>
      </c>
      <c r="J320" s="9">
        <v>0</v>
      </c>
      <c r="K320" s="9">
        <v>658.85</v>
      </c>
      <c r="L320" s="44">
        <f t="shared" si="28"/>
        <v>6.4126887758973974E-2</v>
      </c>
      <c r="M320" s="32">
        <f t="shared" si="29"/>
        <v>0.88973210897776434</v>
      </c>
      <c r="N320" s="32">
        <f t="shared" si="30"/>
        <v>4.6141003263261739E-2</v>
      </c>
      <c r="O320" s="32">
        <f t="shared" si="31"/>
        <v>0</v>
      </c>
    </row>
    <row r="321" spans="1:15" ht="15" x14ac:dyDescent="0.25">
      <c r="A321" s="8" t="s">
        <v>266</v>
      </c>
      <c r="B321" s="8" t="s">
        <v>83</v>
      </c>
      <c r="C321" s="8" t="s">
        <v>84</v>
      </c>
      <c r="D321" s="9">
        <v>50.09</v>
      </c>
      <c r="E321" s="9">
        <v>868.78</v>
      </c>
      <c r="F321" s="9">
        <v>85.75</v>
      </c>
      <c r="G321" s="9">
        <v>0</v>
      </c>
      <c r="H321" s="9">
        <v>0</v>
      </c>
      <c r="I321" s="9">
        <v>0</v>
      </c>
      <c r="J321" s="9">
        <v>0</v>
      </c>
      <c r="K321" s="9">
        <v>1004.62</v>
      </c>
      <c r="L321" s="44">
        <f t="shared" si="28"/>
        <v>4.9859648424279833E-2</v>
      </c>
      <c r="M321" s="32">
        <f t="shared" si="29"/>
        <v>0.86478469471043773</v>
      </c>
      <c r="N321" s="32">
        <f t="shared" si="30"/>
        <v>8.5355656865282389E-2</v>
      </c>
      <c r="O321" s="32">
        <f t="shared" si="31"/>
        <v>0</v>
      </c>
    </row>
    <row r="322" spans="1:15" ht="15" x14ac:dyDescent="0.25">
      <c r="A322" s="8" t="s">
        <v>266</v>
      </c>
      <c r="B322" s="8" t="s">
        <v>75</v>
      </c>
      <c r="C322" s="8" t="s">
        <v>76</v>
      </c>
      <c r="D322" s="9">
        <v>34.35</v>
      </c>
      <c r="E322" s="9">
        <v>455.01</v>
      </c>
      <c r="F322" s="9">
        <v>21.5</v>
      </c>
      <c r="G322" s="9">
        <v>0</v>
      </c>
      <c r="H322" s="9">
        <v>0</v>
      </c>
      <c r="I322" s="9">
        <v>0</v>
      </c>
      <c r="J322" s="9">
        <v>0</v>
      </c>
      <c r="K322" s="9">
        <v>510.86</v>
      </c>
      <c r="L322" s="44">
        <f t="shared" ref="L322:L385" si="34">D322/K322</f>
        <v>6.7239556825744826E-2</v>
      </c>
      <c r="M322" s="32">
        <f t="shared" ref="M322:M385" si="35">E322/K322</f>
        <v>0.89067454880006258</v>
      </c>
      <c r="N322" s="32">
        <f t="shared" ref="N322:N385" si="36">F322/K322</f>
        <v>4.2085894374192537E-2</v>
      </c>
      <c r="O322" s="32">
        <f t="shared" ref="O322:O385" si="37">(G322+H322+I322+J322)/K322</f>
        <v>0</v>
      </c>
    </row>
    <row r="323" spans="1:15" ht="15" x14ac:dyDescent="0.25">
      <c r="A323" s="8" t="s">
        <v>266</v>
      </c>
      <c r="B323" s="8" t="s">
        <v>73</v>
      </c>
      <c r="C323" s="8" t="s">
        <v>74</v>
      </c>
      <c r="D323" s="9">
        <v>107.1</v>
      </c>
      <c r="E323" s="9">
        <v>984.95</v>
      </c>
      <c r="F323" s="9">
        <v>84.9</v>
      </c>
      <c r="G323" s="9">
        <v>0</v>
      </c>
      <c r="H323" s="9">
        <v>0</v>
      </c>
      <c r="I323" s="9">
        <v>0</v>
      </c>
      <c r="J323" s="9">
        <v>0</v>
      </c>
      <c r="K323" s="9">
        <v>1176.95</v>
      </c>
      <c r="L323" s="44">
        <f t="shared" si="34"/>
        <v>9.0997918348273074E-2</v>
      </c>
      <c r="M323" s="32">
        <f t="shared" si="35"/>
        <v>0.83686647691065896</v>
      </c>
      <c r="N323" s="32">
        <f t="shared" si="36"/>
        <v>7.2135604741068018E-2</v>
      </c>
      <c r="O323" s="32">
        <f t="shared" si="37"/>
        <v>0</v>
      </c>
    </row>
    <row r="324" spans="1:15" ht="15" x14ac:dyDescent="0.25">
      <c r="A324" s="8" t="s">
        <v>266</v>
      </c>
      <c r="B324" s="8" t="s">
        <v>49</v>
      </c>
      <c r="C324" s="8" t="s">
        <v>50</v>
      </c>
      <c r="D324" s="9">
        <v>42.75</v>
      </c>
      <c r="E324" s="9">
        <v>405.18</v>
      </c>
      <c r="F324" s="9">
        <v>14.04</v>
      </c>
      <c r="G324" s="9">
        <v>0</v>
      </c>
      <c r="H324" s="9">
        <v>0</v>
      </c>
      <c r="I324" s="9">
        <v>0</v>
      </c>
      <c r="J324" s="9">
        <v>0</v>
      </c>
      <c r="K324" s="9">
        <v>461.97</v>
      </c>
      <c r="L324" s="44">
        <f t="shared" si="34"/>
        <v>9.2538476524449631E-2</v>
      </c>
      <c r="M324" s="32">
        <f t="shared" si="35"/>
        <v>0.87706993960646795</v>
      </c>
      <c r="N324" s="32">
        <f t="shared" si="36"/>
        <v>3.0391583869082403E-2</v>
      </c>
      <c r="O324" s="32">
        <f t="shared" si="37"/>
        <v>0</v>
      </c>
    </row>
    <row r="325" spans="1:15" ht="15" x14ac:dyDescent="0.25">
      <c r="A325" s="8" t="s">
        <v>266</v>
      </c>
      <c r="B325" s="8" t="s">
        <v>29</v>
      </c>
      <c r="C325" s="8" t="s">
        <v>30</v>
      </c>
      <c r="D325" s="9">
        <v>0</v>
      </c>
      <c r="E325" s="9">
        <v>153.65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153.65</v>
      </c>
      <c r="L325" s="44">
        <f t="shared" si="34"/>
        <v>0</v>
      </c>
      <c r="M325" s="32">
        <f t="shared" si="35"/>
        <v>1</v>
      </c>
      <c r="N325" s="32">
        <f t="shared" si="36"/>
        <v>0</v>
      </c>
      <c r="O325" s="32">
        <f t="shared" si="37"/>
        <v>0</v>
      </c>
    </row>
    <row r="326" spans="1:15" ht="15" x14ac:dyDescent="0.25">
      <c r="A326" s="8" t="s">
        <v>266</v>
      </c>
      <c r="B326" s="8" t="s">
        <v>81</v>
      </c>
      <c r="C326" s="8" t="s">
        <v>82</v>
      </c>
      <c r="D326" s="9">
        <v>31.2</v>
      </c>
      <c r="E326" s="9">
        <v>413.75</v>
      </c>
      <c r="F326" s="9">
        <v>60.7</v>
      </c>
      <c r="G326" s="9">
        <v>0</v>
      </c>
      <c r="H326" s="9">
        <v>0</v>
      </c>
      <c r="I326" s="9">
        <v>0</v>
      </c>
      <c r="J326" s="9">
        <v>0</v>
      </c>
      <c r="K326" s="9">
        <v>505.65</v>
      </c>
      <c r="L326" s="44">
        <f t="shared" si="34"/>
        <v>6.1702758825274401E-2</v>
      </c>
      <c r="M326" s="32">
        <f t="shared" si="35"/>
        <v>0.81825373281914371</v>
      </c>
      <c r="N326" s="32">
        <f t="shared" si="36"/>
        <v>0.12004350835558193</v>
      </c>
      <c r="O326" s="32">
        <f t="shared" si="37"/>
        <v>0</v>
      </c>
    </row>
    <row r="327" spans="1:15" ht="15" x14ac:dyDescent="0.25">
      <c r="A327" s="8" t="s">
        <v>266</v>
      </c>
      <c r="B327" s="8" t="s">
        <v>43</v>
      </c>
      <c r="C327" s="8" t="s">
        <v>44</v>
      </c>
      <c r="D327" s="9">
        <v>202.1</v>
      </c>
      <c r="E327" s="9">
        <v>1333.1</v>
      </c>
      <c r="F327" s="9">
        <v>165.45</v>
      </c>
      <c r="G327" s="9">
        <v>0</v>
      </c>
      <c r="H327" s="9">
        <v>0</v>
      </c>
      <c r="I327" s="9">
        <v>0</v>
      </c>
      <c r="J327" s="9">
        <v>0</v>
      </c>
      <c r="K327" s="9">
        <v>1700.65</v>
      </c>
      <c r="L327" s="44">
        <f t="shared" si="34"/>
        <v>0.11883691529709228</v>
      </c>
      <c r="M327" s="32">
        <f t="shared" si="35"/>
        <v>0.78387675300620341</v>
      </c>
      <c r="N327" s="32">
        <f t="shared" si="36"/>
        <v>9.7286331696704184E-2</v>
      </c>
      <c r="O327" s="32">
        <f t="shared" si="37"/>
        <v>0</v>
      </c>
    </row>
    <row r="328" spans="1:15" ht="15" x14ac:dyDescent="0.25">
      <c r="A328" s="8" t="s">
        <v>266</v>
      </c>
      <c r="B328" s="8" t="s">
        <v>61</v>
      </c>
      <c r="C328" s="8" t="s">
        <v>62</v>
      </c>
      <c r="D328" s="9">
        <v>62.5</v>
      </c>
      <c r="E328" s="9">
        <v>603.91</v>
      </c>
      <c r="F328" s="9">
        <v>53.78</v>
      </c>
      <c r="G328" s="9">
        <v>0</v>
      </c>
      <c r="H328" s="9">
        <v>0</v>
      </c>
      <c r="I328" s="9">
        <v>0</v>
      </c>
      <c r="J328" s="9">
        <v>0</v>
      </c>
      <c r="K328" s="9">
        <v>720.19</v>
      </c>
      <c r="L328" s="44">
        <f t="shared" si="34"/>
        <v>8.678265457726432E-2</v>
      </c>
      <c r="M328" s="32">
        <f t="shared" si="35"/>
        <v>0.83854260681209114</v>
      </c>
      <c r="N328" s="32">
        <f t="shared" si="36"/>
        <v>7.4674738610644414E-2</v>
      </c>
      <c r="O328" s="32">
        <f t="shared" si="37"/>
        <v>0</v>
      </c>
    </row>
    <row r="329" spans="1:15" ht="15" x14ac:dyDescent="0.25">
      <c r="A329" s="8" t="s">
        <v>266</v>
      </c>
      <c r="B329" s="8" t="s">
        <v>77</v>
      </c>
      <c r="C329" s="8" t="s">
        <v>78</v>
      </c>
      <c r="D329" s="9">
        <v>106.6</v>
      </c>
      <c r="E329" s="9">
        <v>1005.91</v>
      </c>
      <c r="F329" s="9">
        <v>122.75</v>
      </c>
      <c r="G329" s="9">
        <v>0</v>
      </c>
      <c r="H329" s="9">
        <v>0</v>
      </c>
      <c r="I329" s="9">
        <v>0</v>
      </c>
      <c r="J329" s="9">
        <v>0</v>
      </c>
      <c r="K329" s="9">
        <v>1235.26</v>
      </c>
      <c r="L329" s="44">
        <f t="shared" si="34"/>
        <v>8.6297621553357184E-2</v>
      </c>
      <c r="M329" s="32">
        <f t="shared" si="35"/>
        <v>0.8143305862733351</v>
      </c>
      <c r="N329" s="32">
        <f t="shared" si="36"/>
        <v>9.9371792173307646E-2</v>
      </c>
      <c r="O329" s="32">
        <f t="shared" si="37"/>
        <v>0</v>
      </c>
    </row>
    <row r="330" spans="1:15" ht="15" x14ac:dyDescent="0.25">
      <c r="A330" s="8" t="s">
        <v>266</v>
      </c>
      <c r="B330" s="8" t="s">
        <v>37</v>
      </c>
      <c r="C330" s="8" t="s">
        <v>38</v>
      </c>
      <c r="D330" s="9">
        <v>60.78</v>
      </c>
      <c r="E330" s="9">
        <v>607.89</v>
      </c>
      <c r="F330" s="9">
        <v>12</v>
      </c>
      <c r="G330" s="9">
        <v>0</v>
      </c>
      <c r="H330" s="9">
        <v>0</v>
      </c>
      <c r="I330" s="9">
        <v>0</v>
      </c>
      <c r="J330" s="9">
        <v>0</v>
      </c>
      <c r="K330" s="9">
        <v>680.67</v>
      </c>
      <c r="L330" s="44">
        <f t="shared" si="34"/>
        <v>8.9294371721979821E-2</v>
      </c>
      <c r="M330" s="32">
        <f t="shared" si="35"/>
        <v>0.89307593988276257</v>
      </c>
      <c r="N330" s="32">
        <f t="shared" si="36"/>
        <v>1.7629688395257616E-2</v>
      </c>
      <c r="O330" s="32">
        <f t="shared" si="37"/>
        <v>0</v>
      </c>
    </row>
    <row r="331" spans="1:15" ht="15" x14ac:dyDescent="0.25">
      <c r="A331" s="8" t="s">
        <v>266</v>
      </c>
      <c r="B331" s="8" t="s">
        <v>55</v>
      </c>
      <c r="C331" s="8" t="s">
        <v>56</v>
      </c>
      <c r="D331" s="9">
        <v>28.89</v>
      </c>
      <c r="E331" s="9">
        <v>216.22</v>
      </c>
      <c r="F331" s="9">
        <v>16.5</v>
      </c>
      <c r="G331" s="9">
        <v>0</v>
      </c>
      <c r="H331" s="9">
        <v>0</v>
      </c>
      <c r="I331" s="9">
        <v>0</v>
      </c>
      <c r="J331" s="9">
        <v>0</v>
      </c>
      <c r="K331" s="9">
        <v>261.61</v>
      </c>
      <c r="L331" s="44">
        <f t="shared" si="34"/>
        <v>0.11043155842666565</v>
      </c>
      <c r="M331" s="32">
        <f t="shared" si="35"/>
        <v>0.82649745804823971</v>
      </c>
      <c r="N331" s="32">
        <f t="shared" si="36"/>
        <v>6.3070983525094604E-2</v>
      </c>
      <c r="O331" s="32">
        <f t="shared" si="37"/>
        <v>0</v>
      </c>
    </row>
    <row r="332" spans="1:15" ht="15" x14ac:dyDescent="0.25">
      <c r="A332" s="8" t="s">
        <v>266</v>
      </c>
      <c r="B332" s="8" t="s">
        <v>63</v>
      </c>
      <c r="C332" s="8" t="s">
        <v>64</v>
      </c>
      <c r="D332" s="9">
        <v>57.08</v>
      </c>
      <c r="E332" s="9">
        <v>337.26</v>
      </c>
      <c r="F332" s="9">
        <v>41.3</v>
      </c>
      <c r="G332" s="9">
        <v>0</v>
      </c>
      <c r="H332" s="9">
        <v>0</v>
      </c>
      <c r="I332" s="9">
        <v>0</v>
      </c>
      <c r="J332" s="9">
        <v>3.4</v>
      </c>
      <c r="K332" s="9">
        <v>439.04</v>
      </c>
      <c r="L332" s="44">
        <f t="shared" si="34"/>
        <v>0.13001093294460642</v>
      </c>
      <c r="M332" s="32">
        <f t="shared" si="35"/>
        <v>0.76817602040816324</v>
      </c>
      <c r="N332" s="32">
        <f t="shared" si="36"/>
        <v>9.4068877551020391E-2</v>
      </c>
      <c r="O332" s="32">
        <f t="shared" si="37"/>
        <v>7.744169096209912E-3</v>
      </c>
    </row>
    <row r="333" spans="1:15" ht="15" x14ac:dyDescent="0.25">
      <c r="A333" s="8" t="s">
        <v>266</v>
      </c>
      <c r="B333" s="8" t="s">
        <v>71</v>
      </c>
      <c r="C333" s="8" t="s">
        <v>72</v>
      </c>
      <c r="D333" s="9">
        <v>203.94</v>
      </c>
      <c r="E333" s="9">
        <v>1253.74</v>
      </c>
      <c r="F333" s="9">
        <v>117</v>
      </c>
      <c r="G333" s="9">
        <v>0</v>
      </c>
      <c r="H333" s="9">
        <v>0</v>
      </c>
      <c r="I333" s="9">
        <v>0</v>
      </c>
      <c r="J333" s="9">
        <v>0</v>
      </c>
      <c r="K333" s="9">
        <v>1574.68</v>
      </c>
      <c r="L333" s="44">
        <f t="shared" si="34"/>
        <v>0.12951202784057714</v>
      </c>
      <c r="M333" s="32">
        <f t="shared" si="35"/>
        <v>0.79618716183605553</v>
      </c>
      <c r="N333" s="32">
        <f t="shared" si="36"/>
        <v>7.4300810323367286E-2</v>
      </c>
      <c r="O333" s="32">
        <f t="shared" si="37"/>
        <v>0</v>
      </c>
    </row>
    <row r="334" spans="1:15" ht="15" x14ac:dyDescent="0.25">
      <c r="A334" s="8" t="s">
        <v>266</v>
      </c>
      <c r="B334" s="8" t="s">
        <v>87</v>
      </c>
      <c r="C334" s="8" t="s">
        <v>88</v>
      </c>
      <c r="D334" s="9">
        <v>18.05</v>
      </c>
      <c r="E334" s="9">
        <v>344.7</v>
      </c>
      <c r="F334" s="9">
        <v>31.5</v>
      </c>
      <c r="G334" s="9">
        <v>0</v>
      </c>
      <c r="H334" s="9">
        <v>0</v>
      </c>
      <c r="I334" s="9">
        <v>0</v>
      </c>
      <c r="J334" s="9">
        <v>0</v>
      </c>
      <c r="K334" s="9">
        <v>394.25</v>
      </c>
      <c r="L334" s="44">
        <f t="shared" si="34"/>
        <v>4.5783132530120486E-2</v>
      </c>
      <c r="M334" s="32">
        <f t="shared" si="35"/>
        <v>0.87431832593532022</v>
      </c>
      <c r="N334" s="32">
        <f t="shared" si="36"/>
        <v>7.9898541534559289E-2</v>
      </c>
      <c r="O334" s="32">
        <f t="shared" si="37"/>
        <v>0</v>
      </c>
    </row>
    <row r="335" spans="1:15" ht="15" x14ac:dyDescent="0.25">
      <c r="A335" s="8" t="s">
        <v>266</v>
      </c>
      <c r="B335" s="8" t="s">
        <v>93</v>
      </c>
      <c r="C335" s="8" t="s">
        <v>94</v>
      </c>
      <c r="D335" s="9">
        <v>32.700000000000003</v>
      </c>
      <c r="E335" s="9">
        <v>530.1</v>
      </c>
      <c r="F335" s="9">
        <v>26.3</v>
      </c>
      <c r="G335" s="9">
        <v>0</v>
      </c>
      <c r="H335" s="9">
        <v>0</v>
      </c>
      <c r="I335" s="9">
        <v>0</v>
      </c>
      <c r="J335" s="9">
        <v>0</v>
      </c>
      <c r="K335" s="9">
        <v>589.1</v>
      </c>
      <c r="L335" s="44">
        <f t="shared" si="34"/>
        <v>5.5508402648107288E-2</v>
      </c>
      <c r="M335" s="32">
        <f t="shared" si="35"/>
        <v>0.89984722457986754</v>
      </c>
      <c r="N335" s="32">
        <f t="shared" si="36"/>
        <v>4.4644372772025126E-2</v>
      </c>
      <c r="O335" s="32">
        <f t="shared" si="37"/>
        <v>0</v>
      </c>
    </row>
    <row r="336" spans="1:15" ht="15" x14ac:dyDescent="0.25">
      <c r="A336" s="8" t="s">
        <v>266</v>
      </c>
      <c r="B336" s="8" t="s">
        <v>17</v>
      </c>
      <c r="C336" s="8" t="s">
        <v>18</v>
      </c>
      <c r="D336" s="9">
        <v>57.85</v>
      </c>
      <c r="E336" s="9">
        <v>593.41</v>
      </c>
      <c r="F336" s="9">
        <v>21</v>
      </c>
      <c r="G336" s="9">
        <v>0</v>
      </c>
      <c r="H336" s="9">
        <v>0</v>
      </c>
      <c r="I336" s="9">
        <v>0</v>
      </c>
      <c r="J336" s="9">
        <v>0</v>
      </c>
      <c r="K336" s="9">
        <v>672.26</v>
      </c>
      <c r="L336" s="44">
        <f t="shared" si="34"/>
        <v>8.6053015202451441E-2</v>
      </c>
      <c r="M336" s="32">
        <f t="shared" si="35"/>
        <v>0.88270907089518935</v>
      </c>
      <c r="N336" s="32">
        <f t="shared" si="36"/>
        <v>3.1237913902359207E-2</v>
      </c>
      <c r="O336" s="32">
        <f t="shared" si="37"/>
        <v>0</v>
      </c>
    </row>
    <row r="337" spans="1:15" ht="15" x14ac:dyDescent="0.25">
      <c r="A337" s="8" t="s">
        <v>266</v>
      </c>
      <c r="B337" s="8" t="s">
        <v>39</v>
      </c>
      <c r="C337" s="8" t="s">
        <v>40</v>
      </c>
      <c r="D337" s="9">
        <v>95</v>
      </c>
      <c r="E337" s="9">
        <v>680</v>
      </c>
      <c r="F337" s="9">
        <v>32.5</v>
      </c>
      <c r="G337" s="9">
        <v>0</v>
      </c>
      <c r="H337" s="9">
        <v>0</v>
      </c>
      <c r="I337" s="9">
        <v>0</v>
      </c>
      <c r="J337" s="9">
        <v>0</v>
      </c>
      <c r="K337" s="9">
        <v>807.5</v>
      </c>
      <c r="L337" s="44">
        <f t="shared" si="34"/>
        <v>0.11764705882352941</v>
      </c>
      <c r="M337" s="32">
        <f t="shared" si="35"/>
        <v>0.84210526315789469</v>
      </c>
      <c r="N337" s="32">
        <f t="shared" si="36"/>
        <v>4.0247678018575851E-2</v>
      </c>
      <c r="O337" s="32">
        <f t="shared" si="37"/>
        <v>0</v>
      </c>
    </row>
    <row r="338" spans="1:15" ht="15" x14ac:dyDescent="0.25">
      <c r="A338" s="8" t="s">
        <v>266</v>
      </c>
      <c r="B338" s="8" t="s">
        <v>79</v>
      </c>
      <c r="C338" s="8" t="s">
        <v>80</v>
      </c>
      <c r="D338" s="9">
        <v>0</v>
      </c>
      <c r="E338" s="9">
        <v>341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341</v>
      </c>
      <c r="L338" s="44">
        <f t="shared" si="34"/>
        <v>0</v>
      </c>
      <c r="M338" s="32">
        <f t="shared" si="35"/>
        <v>1</v>
      </c>
      <c r="N338" s="32">
        <f t="shared" si="36"/>
        <v>0</v>
      </c>
      <c r="O338" s="32">
        <f t="shared" si="37"/>
        <v>0</v>
      </c>
    </row>
    <row r="339" spans="1:15" ht="15" x14ac:dyDescent="0.25">
      <c r="A339" s="8" t="s">
        <v>266</v>
      </c>
      <c r="B339" s="8" t="s">
        <v>19</v>
      </c>
      <c r="C339" s="8" t="s">
        <v>20</v>
      </c>
      <c r="D339" s="9">
        <v>50.1</v>
      </c>
      <c r="E339" s="9">
        <v>647.45000000000005</v>
      </c>
      <c r="F339" s="9">
        <v>67.8</v>
      </c>
      <c r="G339" s="9">
        <v>0</v>
      </c>
      <c r="H339" s="9">
        <v>0</v>
      </c>
      <c r="I339" s="9">
        <v>0</v>
      </c>
      <c r="J339" s="9">
        <v>0</v>
      </c>
      <c r="K339" s="9">
        <v>765.35</v>
      </c>
      <c r="L339" s="44">
        <f t="shared" si="34"/>
        <v>6.5460246945841766E-2</v>
      </c>
      <c r="M339" s="32">
        <f t="shared" si="35"/>
        <v>0.84595283203762983</v>
      </c>
      <c r="N339" s="32">
        <f t="shared" si="36"/>
        <v>8.8586921016528375E-2</v>
      </c>
      <c r="O339" s="32">
        <f t="shared" si="37"/>
        <v>0</v>
      </c>
    </row>
    <row r="340" spans="1:15" ht="15" x14ac:dyDescent="0.25">
      <c r="A340" s="8" t="s">
        <v>266</v>
      </c>
      <c r="B340" s="8" t="s">
        <v>51</v>
      </c>
      <c r="C340" s="8" t="s">
        <v>52</v>
      </c>
      <c r="D340" s="9">
        <v>0</v>
      </c>
      <c r="E340" s="9">
        <v>134.19999999999999</v>
      </c>
      <c r="F340" s="9">
        <v>4.5</v>
      </c>
      <c r="G340" s="9">
        <v>0</v>
      </c>
      <c r="H340" s="9">
        <v>0</v>
      </c>
      <c r="I340" s="9">
        <v>0</v>
      </c>
      <c r="J340" s="9">
        <v>0</v>
      </c>
      <c r="K340" s="9">
        <v>138.69999999999999</v>
      </c>
      <c r="L340" s="44">
        <f t="shared" si="34"/>
        <v>0</v>
      </c>
      <c r="M340" s="32">
        <f t="shared" si="35"/>
        <v>0.96755587599134818</v>
      </c>
      <c r="N340" s="32">
        <f t="shared" si="36"/>
        <v>3.2444124008651772E-2</v>
      </c>
      <c r="O340" s="32">
        <f t="shared" si="37"/>
        <v>0</v>
      </c>
    </row>
    <row r="341" spans="1:15" ht="15" x14ac:dyDescent="0.25">
      <c r="A341" s="8" t="s">
        <v>266</v>
      </c>
      <c r="B341" s="8" t="s">
        <v>89</v>
      </c>
      <c r="C341" s="8" t="s">
        <v>90</v>
      </c>
      <c r="D341" s="9">
        <v>22.75</v>
      </c>
      <c r="E341" s="9">
        <v>184</v>
      </c>
      <c r="F341" s="9">
        <v>13.5</v>
      </c>
      <c r="G341" s="9">
        <v>0</v>
      </c>
      <c r="H341" s="9">
        <v>0</v>
      </c>
      <c r="I341" s="9">
        <v>0</v>
      </c>
      <c r="J341" s="9">
        <v>0</v>
      </c>
      <c r="K341" s="9">
        <v>220.25</v>
      </c>
      <c r="L341" s="44">
        <f t="shared" si="34"/>
        <v>0.10329171396140749</v>
      </c>
      <c r="M341" s="32">
        <f t="shared" si="35"/>
        <v>0.8354143019296254</v>
      </c>
      <c r="N341" s="32">
        <f t="shared" si="36"/>
        <v>6.1293984108967081E-2</v>
      </c>
      <c r="O341" s="32">
        <f t="shared" si="37"/>
        <v>0</v>
      </c>
    </row>
    <row r="342" spans="1:15" ht="15" x14ac:dyDescent="0.25">
      <c r="A342" s="8" t="s">
        <v>266</v>
      </c>
      <c r="B342" s="8" t="s">
        <v>47</v>
      </c>
      <c r="C342" s="8" t="s">
        <v>48</v>
      </c>
      <c r="D342" s="9">
        <v>57.19</v>
      </c>
      <c r="E342" s="9">
        <v>354.85</v>
      </c>
      <c r="F342" s="9">
        <v>55.15</v>
      </c>
      <c r="G342" s="9">
        <v>0</v>
      </c>
      <c r="H342" s="9">
        <v>0</v>
      </c>
      <c r="I342" s="9">
        <v>0</v>
      </c>
      <c r="J342" s="9">
        <v>0</v>
      </c>
      <c r="K342" s="9">
        <v>467.19</v>
      </c>
      <c r="L342" s="44">
        <f t="shared" si="34"/>
        <v>0.12241272287506154</v>
      </c>
      <c r="M342" s="32">
        <f t="shared" si="35"/>
        <v>0.75954108606776694</v>
      </c>
      <c r="N342" s="32">
        <f t="shared" si="36"/>
        <v>0.1180461910571716</v>
      </c>
      <c r="O342" s="32">
        <f t="shared" si="37"/>
        <v>0</v>
      </c>
    </row>
    <row r="343" spans="1:15" ht="15" x14ac:dyDescent="0.25">
      <c r="A343" s="8" t="s">
        <v>266</v>
      </c>
      <c r="B343" s="8" t="s">
        <v>85</v>
      </c>
      <c r="C343" s="8" t="s">
        <v>86</v>
      </c>
      <c r="D343" s="9">
        <v>25.25</v>
      </c>
      <c r="E343" s="9">
        <v>227.35</v>
      </c>
      <c r="F343" s="9">
        <v>23.4</v>
      </c>
      <c r="G343" s="9">
        <v>0</v>
      </c>
      <c r="H343" s="9">
        <v>0</v>
      </c>
      <c r="I343" s="9">
        <v>0</v>
      </c>
      <c r="J343" s="9">
        <v>0</v>
      </c>
      <c r="K343" s="9">
        <v>276</v>
      </c>
      <c r="L343" s="44">
        <f t="shared" si="34"/>
        <v>9.1485507246376815E-2</v>
      </c>
      <c r="M343" s="32">
        <f t="shared" si="35"/>
        <v>0.82373188405797104</v>
      </c>
      <c r="N343" s="32">
        <f t="shared" si="36"/>
        <v>8.478260869565217E-2</v>
      </c>
      <c r="O343" s="32">
        <f t="shared" si="37"/>
        <v>0</v>
      </c>
    </row>
    <row r="344" spans="1:15" ht="15" x14ac:dyDescent="0.25">
      <c r="A344" s="8" t="s">
        <v>266</v>
      </c>
      <c r="B344" s="8" t="s">
        <v>41</v>
      </c>
      <c r="C344" s="8" t="s">
        <v>42</v>
      </c>
      <c r="D344" s="9">
        <v>10.55</v>
      </c>
      <c r="E344" s="9">
        <v>111.25</v>
      </c>
      <c r="F344" s="9">
        <v>9.5</v>
      </c>
      <c r="G344" s="9">
        <v>0</v>
      </c>
      <c r="H344" s="9">
        <v>0</v>
      </c>
      <c r="I344" s="9">
        <v>0</v>
      </c>
      <c r="J344" s="9">
        <v>0</v>
      </c>
      <c r="K344" s="9">
        <v>131.30000000000001</v>
      </c>
      <c r="L344" s="44">
        <f t="shared" si="34"/>
        <v>8.0350342726580343E-2</v>
      </c>
      <c r="M344" s="32">
        <f t="shared" si="35"/>
        <v>0.84729626808834724</v>
      </c>
      <c r="N344" s="32">
        <f t="shared" si="36"/>
        <v>7.235338918507235E-2</v>
      </c>
      <c r="O344" s="32">
        <f t="shared" si="37"/>
        <v>0</v>
      </c>
    </row>
    <row r="345" spans="1:15" ht="15" x14ac:dyDescent="0.25">
      <c r="A345" s="8" t="s">
        <v>266</v>
      </c>
      <c r="B345" s="8" t="s">
        <v>95</v>
      </c>
      <c r="C345" s="8" t="s">
        <v>96</v>
      </c>
      <c r="D345" s="9">
        <v>4.5999999999999996</v>
      </c>
      <c r="E345" s="9">
        <v>85.7</v>
      </c>
      <c r="F345" s="9">
        <v>0</v>
      </c>
      <c r="G345" s="9">
        <v>0</v>
      </c>
      <c r="H345" s="9">
        <v>0</v>
      </c>
      <c r="I345" s="9">
        <v>0</v>
      </c>
      <c r="J345" s="9">
        <v>0</v>
      </c>
      <c r="K345" s="9">
        <v>90.3</v>
      </c>
      <c r="L345" s="44">
        <f t="shared" si="34"/>
        <v>5.0941306755260242E-2</v>
      </c>
      <c r="M345" s="32">
        <f t="shared" si="35"/>
        <v>0.94905869324473979</v>
      </c>
      <c r="N345" s="32">
        <f t="shared" si="36"/>
        <v>0</v>
      </c>
      <c r="O345" s="32">
        <f t="shared" si="37"/>
        <v>0</v>
      </c>
    </row>
    <row r="346" spans="1:15" ht="15" x14ac:dyDescent="0.25">
      <c r="A346" s="8">
        <v>2017</v>
      </c>
      <c r="B346" s="8" t="s">
        <v>100</v>
      </c>
      <c r="C346" s="8"/>
      <c r="D346" s="9">
        <f t="shared" ref="D346:K346" si="38">SUM(D303:D345)</f>
        <v>2350.0699999999997</v>
      </c>
      <c r="E346" s="9">
        <f t="shared" si="38"/>
        <v>22077.94</v>
      </c>
      <c r="F346" s="9">
        <f t="shared" si="38"/>
        <v>2538.400000000001</v>
      </c>
      <c r="G346" s="9">
        <f t="shared" si="38"/>
        <v>153.75</v>
      </c>
      <c r="H346" s="9">
        <f t="shared" si="38"/>
        <v>15</v>
      </c>
      <c r="I346" s="9">
        <f t="shared" si="38"/>
        <v>148</v>
      </c>
      <c r="J346" s="9">
        <f t="shared" si="38"/>
        <v>5.14</v>
      </c>
      <c r="K346" s="9">
        <f t="shared" si="38"/>
        <v>27288.299999999992</v>
      </c>
      <c r="L346" s="44">
        <f t="shared" si="34"/>
        <v>8.6120058779770095E-2</v>
      </c>
      <c r="M346" s="32">
        <f t="shared" si="35"/>
        <v>0.80906249198374414</v>
      </c>
      <c r="N346" s="32">
        <f t="shared" si="36"/>
        <v>9.3021551360839685E-2</v>
      </c>
      <c r="O346" s="32">
        <f t="shared" si="37"/>
        <v>1.1795897875646342E-2</v>
      </c>
    </row>
    <row r="347" spans="1:15" ht="15.75" thickBot="1" x14ac:dyDescent="0.3">
      <c r="A347" s="48">
        <v>2017</v>
      </c>
      <c r="B347" s="49" t="s">
        <v>317</v>
      </c>
      <c r="C347" s="48"/>
      <c r="D347" s="48">
        <f>D346-D314</f>
        <v>2269.0699999999997</v>
      </c>
      <c r="E347" s="48">
        <f t="shared" ref="E347:K347" si="39">E346-E314</f>
        <v>21889.94</v>
      </c>
      <c r="F347" s="48">
        <f t="shared" si="39"/>
        <v>1859.900000000001</v>
      </c>
      <c r="G347" s="48">
        <f t="shared" si="39"/>
        <v>0</v>
      </c>
      <c r="H347" s="48">
        <f t="shared" si="39"/>
        <v>0</v>
      </c>
      <c r="I347" s="48">
        <f t="shared" si="39"/>
        <v>0</v>
      </c>
      <c r="J347" s="48">
        <f t="shared" si="39"/>
        <v>5.14</v>
      </c>
      <c r="K347" s="48">
        <f t="shared" si="39"/>
        <v>26024.049999999992</v>
      </c>
      <c r="L347" s="50">
        <f t="shared" si="34"/>
        <v>8.7191271151108321E-2</v>
      </c>
      <c r="M347" s="51">
        <f t="shared" si="35"/>
        <v>0.84114271222196413</v>
      </c>
      <c r="N347" s="51">
        <f t="shared" si="36"/>
        <v>7.1468507015625987E-2</v>
      </c>
      <c r="O347" s="51">
        <f t="shared" si="37"/>
        <v>1.9750961130185352E-4</v>
      </c>
    </row>
    <row r="348" spans="1:15" ht="15" x14ac:dyDescent="0.25">
      <c r="A348" s="2">
        <v>2018</v>
      </c>
      <c r="B348" s="2">
        <v>2</v>
      </c>
      <c r="C348" s="2" t="s">
        <v>12</v>
      </c>
      <c r="D348" s="2">
        <v>46.9</v>
      </c>
      <c r="E348" s="2">
        <v>341.76</v>
      </c>
      <c r="F348" s="2">
        <v>74.7</v>
      </c>
      <c r="G348" s="2">
        <v>0</v>
      </c>
      <c r="H348" s="2">
        <v>0</v>
      </c>
      <c r="I348" s="2">
        <v>0</v>
      </c>
      <c r="J348" s="2">
        <v>0</v>
      </c>
      <c r="K348" s="2">
        <v>463.36</v>
      </c>
      <c r="L348" s="44">
        <f t="shared" si="34"/>
        <v>0.10121719613259668</v>
      </c>
      <c r="M348" s="32">
        <f t="shared" si="35"/>
        <v>0.73756906077348061</v>
      </c>
      <c r="N348" s="32">
        <f t="shared" si="36"/>
        <v>0.16121374309392264</v>
      </c>
      <c r="O348" s="32">
        <f t="shared" si="37"/>
        <v>0</v>
      </c>
    </row>
    <row r="349" spans="1:15" ht="15" x14ac:dyDescent="0.25">
      <c r="A349" s="2">
        <v>2018</v>
      </c>
      <c r="B349" s="2">
        <v>3</v>
      </c>
      <c r="C349" s="2" t="s">
        <v>14</v>
      </c>
      <c r="D349" s="2">
        <v>9.1</v>
      </c>
      <c r="E349" s="2">
        <v>109.3</v>
      </c>
      <c r="F349" s="2">
        <v>9.3000000000000007</v>
      </c>
      <c r="G349" s="2">
        <v>0</v>
      </c>
      <c r="H349" s="2">
        <v>0</v>
      </c>
      <c r="I349" s="2">
        <v>0</v>
      </c>
      <c r="J349" s="2">
        <v>0</v>
      </c>
      <c r="K349" s="2">
        <v>127.7</v>
      </c>
      <c r="L349" s="44">
        <f t="shared" si="34"/>
        <v>7.1260767423649174E-2</v>
      </c>
      <c r="M349" s="32">
        <f t="shared" si="35"/>
        <v>0.85591229444009398</v>
      </c>
      <c r="N349" s="32">
        <f t="shared" si="36"/>
        <v>7.2826938136256861E-2</v>
      </c>
      <c r="O349" s="32">
        <f t="shared" si="37"/>
        <v>0</v>
      </c>
    </row>
    <row r="350" spans="1:15" ht="15" x14ac:dyDescent="0.25">
      <c r="A350" s="2">
        <v>2018</v>
      </c>
      <c r="B350" s="2">
        <v>4</v>
      </c>
      <c r="C350" s="2" t="s">
        <v>16</v>
      </c>
      <c r="D350" s="2">
        <v>45.7</v>
      </c>
      <c r="E350" s="2">
        <v>209.7</v>
      </c>
      <c r="F350" s="2">
        <v>19.5</v>
      </c>
      <c r="G350" s="2">
        <v>0</v>
      </c>
      <c r="H350" s="2">
        <v>0</v>
      </c>
      <c r="I350" s="2">
        <v>0</v>
      </c>
      <c r="J350" s="2">
        <v>0</v>
      </c>
      <c r="K350" s="2">
        <v>274.89999999999998</v>
      </c>
      <c r="L350" s="44">
        <f t="shared" si="34"/>
        <v>0.16624226991633323</v>
      </c>
      <c r="M350" s="32">
        <f t="shared" si="35"/>
        <v>0.76282284467078942</v>
      </c>
      <c r="N350" s="32">
        <f t="shared" si="36"/>
        <v>7.0934885412877416E-2</v>
      </c>
      <c r="O350" s="32">
        <f t="shared" si="37"/>
        <v>0</v>
      </c>
    </row>
    <row r="351" spans="1:15" ht="15" x14ac:dyDescent="0.25">
      <c r="A351" s="2">
        <v>2018</v>
      </c>
      <c r="B351" s="2">
        <v>5</v>
      </c>
      <c r="C351" s="2" t="s">
        <v>22</v>
      </c>
      <c r="D351" s="2">
        <v>61.6</v>
      </c>
      <c r="E351" s="2">
        <v>539.28</v>
      </c>
      <c r="F351" s="2">
        <v>155.84</v>
      </c>
      <c r="G351" s="2">
        <v>0</v>
      </c>
      <c r="H351" s="2">
        <v>0</v>
      </c>
      <c r="I351" s="2">
        <v>0</v>
      </c>
      <c r="J351" s="2">
        <v>0</v>
      </c>
      <c r="K351" s="2">
        <v>756.72</v>
      </c>
      <c r="L351" s="44">
        <f t="shared" si="34"/>
        <v>8.1403953906332593E-2</v>
      </c>
      <c r="M351" s="32">
        <f t="shared" si="35"/>
        <v>0.71265461465271163</v>
      </c>
      <c r="N351" s="32">
        <f t="shared" si="36"/>
        <v>0.2059414314409557</v>
      </c>
      <c r="O351" s="32">
        <f t="shared" si="37"/>
        <v>0</v>
      </c>
    </row>
    <row r="352" spans="1:15" ht="15" x14ac:dyDescent="0.25">
      <c r="A352" s="2">
        <v>2018</v>
      </c>
      <c r="B352" s="2">
        <v>6</v>
      </c>
      <c r="C352" s="2" t="s">
        <v>26</v>
      </c>
      <c r="D352" s="2">
        <v>52.57</v>
      </c>
      <c r="E352" s="2">
        <v>914.09</v>
      </c>
      <c r="F352" s="2">
        <v>7.65</v>
      </c>
      <c r="G352" s="2">
        <v>0</v>
      </c>
      <c r="H352" s="2">
        <v>0</v>
      </c>
      <c r="I352" s="2">
        <v>0</v>
      </c>
      <c r="J352" s="2">
        <v>0</v>
      </c>
      <c r="K352" s="2">
        <v>974.31</v>
      </c>
      <c r="L352" s="44">
        <f t="shared" si="34"/>
        <v>5.3956133058266881E-2</v>
      </c>
      <c r="M352" s="32">
        <f t="shared" si="35"/>
        <v>0.93819215650049792</v>
      </c>
      <c r="N352" s="32">
        <f t="shared" si="36"/>
        <v>7.8517104412353361E-3</v>
      </c>
      <c r="O352" s="32">
        <f t="shared" si="37"/>
        <v>0</v>
      </c>
    </row>
    <row r="353" spans="1:15" ht="15" x14ac:dyDescent="0.25">
      <c r="A353" s="2">
        <v>2018</v>
      </c>
      <c r="B353" s="2">
        <v>7</v>
      </c>
      <c r="C353" s="2" t="s">
        <v>24</v>
      </c>
      <c r="D353" s="2">
        <v>153.55000000000001</v>
      </c>
      <c r="E353" s="2">
        <v>1013.9</v>
      </c>
      <c r="F353" s="2">
        <v>116.6</v>
      </c>
      <c r="G353" s="2">
        <v>0</v>
      </c>
      <c r="H353" s="2">
        <v>0</v>
      </c>
      <c r="I353" s="2">
        <v>0</v>
      </c>
      <c r="J353" s="2">
        <v>0</v>
      </c>
      <c r="K353" s="2">
        <v>1285.6500000000001</v>
      </c>
      <c r="L353" s="44">
        <f t="shared" si="34"/>
        <v>0.11943374946525104</v>
      </c>
      <c r="M353" s="32">
        <f t="shared" si="35"/>
        <v>0.78862832030490404</v>
      </c>
      <c r="N353" s="32">
        <f t="shared" si="36"/>
        <v>9.0693423560066877E-2</v>
      </c>
      <c r="O353" s="32">
        <f t="shared" si="37"/>
        <v>0</v>
      </c>
    </row>
    <row r="354" spans="1:15" ht="15" x14ac:dyDescent="0.25">
      <c r="A354" s="2">
        <v>2018</v>
      </c>
      <c r="B354" s="2">
        <v>8</v>
      </c>
      <c r="C354" s="2" t="s">
        <v>46</v>
      </c>
      <c r="D354" s="2">
        <v>60</v>
      </c>
      <c r="E354" s="2">
        <v>556.80999999999995</v>
      </c>
      <c r="F354" s="2">
        <v>12</v>
      </c>
      <c r="G354" s="2">
        <v>0</v>
      </c>
      <c r="H354" s="2">
        <v>0</v>
      </c>
      <c r="I354" s="2">
        <v>0</v>
      </c>
      <c r="J354" s="2">
        <v>0</v>
      </c>
      <c r="K354" s="2">
        <v>628.80999999999995</v>
      </c>
      <c r="L354" s="44">
        <f t="shared" si="34"/>
        <v>9.5418329861166343E-2</v>
      </c>
      <c r="M354" s="32">
        <f t="shared" si="35"/>
        <v>0.88549800416660041</v>
      </c>
      <c r="N354" s="32">
        <f t="shared" si="36"/>
        <v>1.9083665972233269E-2</v>
      </c>
      <c r="O354" s="32">
        <f t="shared" si="37"/>
        <v>0</v>
      </c>
    </row>
    <row r="355" spans="1:15" ht="15" x14ac:dyDescent="0.25">
      <c r="A355" s="2">
        <v>2018</v>
      </c>
      <c r="B355" s="2">
        <v>9</v>
      </c>
      <c r="C355" s="2" t="s">
        <v>66</v>
      </c>
      <c r="D355" s="2">
        <v>93.7</v>
      </c>
      <c r="E355" s="2">
        <v>588.07000000000005</v>
      </c>
      <c r="F355" s="2">
        <v>82.5</v>
      </c>
      <c r="G355" s="2">
        <v>0</v>
      </c>
      <c r="H355" s="2">
        <v>0</v>
      </c>
      <c r="I355" s="2">
        <v>0</v>
      </c>
      <c r="J355" s="2">
        <v>12</v>
      </c>
      <c r="K355" s="2">
        <v>776.27</v>
      </c>
      <c r="L355" s="44">
        <f t="shared" si="34"/>
        <v>0.12070542465894599</v>
      </c>
      <c r="M355" s="32">
        <f t="shared" si="35"/>
        <v>0.75755858142141275</v>
      </c>
      <c r="N355" s="32">
        <f t="shared" si="36"/>
        <v>0.10627745500921071</v>
      </c>
      <c r="O355" s="32">
        <f t="shared" si="37"/>
        <v>1.545853891043065E-2</v>
      </c>
    </row>
    <row r="356" spans="1:15" ht="15" x14ac:dyDescent="0.25">
      <c r="A356" s="2">
        <v>2018</v>
      </c>
      <c r="B356" s="2">
        <v>10</v>
      </c>
      <c r="C356" s="2" t="s">
        <v>92</v>
      </c>
      <c r="D356" s="2">
        <v>74</v>
      </c>
      <c r="E356" s="2">
        <v>613.73</v>
      </c>
      <c r="F356" s="2">
        <v>40.340000000000003</v>
      </c>
      <c r="G356" s="2">
        <v>0</v>
      </c>
      <c r="H356" s="2">
        <v>0</v>
      </c>
      <c r="I356" s="2">
        <v>0</v>
      </c>
      <c r="J356" s="2">
        <v>0</v>
      </c>
      <c r="K356" s="2">
        <v>728.07</v>
      </c>
      <c r="L356" s="44">
        <f t="shared" si="34"/>
        <v>0.10163857870809125</v>
      </c>
      <c r="M356" s="32">
        <f t="shared" si="35"/>
        <v>0.84295466095293037</v>
      </c>
      <c r="N356" s="32">
        <f t="shared" si="36"/>
        <v>5.5406760338978393E-2</v>
      </c>
      <c r="O356" s="32">
        <f t="shared" si="37"/>
        <v>0</v>
      </c>
    </row>
    <row r="357" spans="1:15" ht="15" x14ac:dyDescent="0.25">
      <c r="A357" s="2">
        <v>2018</v>
      </c>
      <c r="B357" s="2">
        <v>11</v>
      </c>
      <c r="C357" s="2" t="s">
        <v>54</v>
      </c>
      <c r="D357" s="2">
        <v>95.3</v>
      </c>
      <c r="E357" s="2">
        <v>674.65</v>
      </c>
      <c r="F357" s="2">
        <v>40.15</v>
      </c>
      <c r="G357" s="2">
        <v>0</v>
      </c>
      <c r="H357" s="2">
        <v>0</v>
      </c>
      <c r="I357" s="2">
        <v>0</v>
      </c>
      <c r="J357" s="2">
        <v>0</v>
      </c>
      <c r="K357" s="2">
        <v>810.1</v>
      </c>
      <c r="L357" s="44">
        <f t="shared" si="34"/>
        <v>0.1176397975558573</v>
      </c>
      <c r="M357" s="32">
        <f t="shared" si="35"/>
        <v>0.83279841994815451</v>
      </c>
      <c r="N357" s="32">
        <f t="shared" si="36"/>
        <v>4.9561782495988145E-2</v>
      </c>
      <c r="O357" s="32">
        <f t="shared" si="37"/>
        <v>0</v>
      </c>
    </row>
    <row r="358" spans="1:15" ht="15" x14ac:dyDescent="0.25">
      <c r="A358" s="2">
        <v>2018</v>
      </c>
      <c r="B358" s="2">
        <v>12</v>
      </c>
      <c r="C358" s="2" t="s">
        <v>70</v>
      </c>
      <c r="D358" s="2">
        <v>86.8</v>
      </c>
      <c r="E358" s="2">
        <v>1012.71</v>
      </c>
      <c r="F358" s="2">
        <v>71</v>
      </c>
      <c r="G358" s="2">
        <v>0</v>
      </c>
      <c r="H358" s="2">
        <v>0</v>
      </c>
      <c r="I358" s="2">
        <v>0</v>
      </c>
      <c r="J358" s="2">
        <v>0</v>
      </c>
      <c r="K358" s="2">
        <v>1170.51</v>
      </c>
      <c r="L358" s="44">
        <f t="shared" si="34"/>
        <v>7.4155709904229775E-2</v>
      </c>
      <c r="M358" s="32">
        <f t="shared" si="35"/>
        <v>0.86518696978240262</v>
      </c>
      <c r="N358" s="32">
        <f t="shared" si="36"/>
        <v>6.065732031336768E-2</v>
      </c>
      <c r="O358" s="32">
        <f t="shared" si="37"/>
        <v>0</v>
      </c>
    </row>
    <row r="359" spans="1:15" x14ac:dyDescent="0.2">
      <c r="A359" s="45">
        <v>2018</v>
      </c>
      <c r="B359" s="45">
        <v>13</v>
      </c>
      <c r="C359" s="45" t="s">
        <v>68</v>
      </c>
      <c r="D359" s="45">
        <v>66.5</v>
      </c>
      <c r="E359" s="45">
        <v>187.65</v>
      </c>
      <c r="F359" s="45">
        <v>634.70000000000005</v>
      </c>
      <c r="G359" s="45">
        <v>102</v>
      </c>
      <c r="H359" s="45">
        <v>15</v>
      </c>
      <c r="I359" s="45">
        <v>107.5</v>
      </c>
      <c r="J359" s="45">
        <v>0</v>
      </c>
      <c r="K359" s="45">
        <v>1113.3499999999999</v>
      </c>
      <c r="L359" s="46">
        <f t="shared" si="34"/>
        <v>5.9729644765796924E-2</v>
      </c>
      <c r="M359" s="47">
        <f t="shared" si="35"/>
        <v>0.16854538105716982</v>
      </c>
      <c r="N359" s="47">
        <f t="shared" si="36"/>
        <v>0.57008128620829035</v>
      </c>
      <c r="O359" s="47">
        <f t="shared" si="37"/>
        <v>0.20164368796874299</v>
      </c>
    </row>
    <row r="360" spans="1:15" ht="15" x14ac:dyDescent="0.25">
      <c r="A360" s="2">
        <v>2018</v>
      </c>
      <c r="B360" s="2">
        <v>14</v>
      </c>
      <c r="C360" s="2" t="s">
        <v>32</v>
      </c>
      <c r="D360" s="2">
        <v>13</v>
      </c>
      <c r="E360" s="2">
        <v>211.1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224.1</v>
      </c>
      <c r="L360" s="44">
        <f t="shared" si="34"/>
        <v>5.8009817045961629E-2</v>
      </c>
      <c r="M360" s="32">
        <f t="shared" si="35"/>
        <v>0.94199018295403836</v>
      </c>
      <c r="N360" s="32">
        <f t="shared" si="36"/>
        <v>0</v>
      </c>
      <c r="O360" s="32">
        <f t="shared" si="37"/>
        <v>0</v>
      </c>
    </row>
    <row r="361" spans="1:15" s="6" customFormat="1" ht="15" x14ac:dyDescent="0.25">
      <c r="A361" s="2">
        <v>2018</v>
      </c>
      <c r="B361" s="2">
        <v>15</v>
      </c>
      <c r="C361" s="2" t="s">
        <v>58</v>
      </c>
      <c r="D361" s="2">
        <v>12.8</v>
      </c>
      <c r="E361" s="2">
        <v>297</v>
      </c>
      <c r="F361" s="2">
        <v>4.5</v>
      </c>
      <c r="G361" s="2">
        <v>0</v>
      </c>
      <c r="H361" s="2">
        <v>0</v>
      </c>
      <c r="I361" s="2">
        <v>0</v>
      </c>
      <c r="J361" s="2">
        <v>0</v>
      </c>
      <c r="K361" s="2">
        <v>314.3</v>
      </c>
      <c r="L361" s="44">
        <f t="shared" si="34"/>
        <v>4.0725421571746738E-2</v>
      </c>
      <c r="M361" s="32">
        <f t="shared" si="35"/>
        <v>0.94495704740693598</v>
      </c>
      <c r="N361" s="32">
        <f t="shared" si="36"/>
        <v>1.4317531021317212E-2</v>
      </c>
      <c r="O361" s="32">
        <f t="shared" si="37"/>
        <v>0</v>
      </c>
    </row>
    <row r="362" spans="1:15" ht="15" x14ac:dyDescent="0.25">
      <c r="A362" s="2">
        <v>2018</v>
      </c>
      <c r="B362" s="2">
        <v>16</v>
      </c>
      <c r="C362" s="2" t="s">
        <v>34</v>
      </c>
      <c r="D362" s="2">
        <v>6.8</v>
      </c>
      <c r="E362" s="2">
        <v>342.96</v>
      </c>
      <c r="F362" s="2">
        <v>9.1</v>
      </c>
      <c r="G362" s="2">
        <v>0</v>
      </c>
      <c r="H362" s="2">
        <v>0</v>
      </c>
      <c r="I362" s="2">
        <v>0</v>
      </c>
      <c r="J362" s="2">
        <v>0</v>
      </c>
      <c r="K362" s="2">
        <v>358.86</v>
      </c>
      <c r="L362" s="44">
        <f t="shared" si="34"/>
        <v>1.8948893718999053E-2</v>
      </c>
      <c r="M362" s="32">
        <f t="shared" si="35"/>
        <v>0.95569302792175215</v>
      </c>
      <c r="N362" s="32">
        <f t="shared" si="36"/>
        <v>2.5358078359248731E-2</v>
      </c>
      <c r="O362" s="32">
        <f t="shared" si="37"/>
        <v>0</v>
      </c>
    </row>
    <row r="363" spans="1:15" ht="15" x14ac:dyDescent="0.25">
      <c r="A363" s="2">
        <v>2018</v>
      </c>
      <c r="B363" s="2">
        <v>17</v>
      </c>
      <c r="C363" s="2" t="s">
        <v>28</v>
      </c>
      <c r="D363" s="2">
        <v>109.26</v>
      </c>
      <c r="E363" s="2">
        <v>835.05</v>
      </c>
      <c r="F363" s="2">
        <v>105.5</v>
      </c>
      <c r="G363" s="2">
        <v>0</v>
      </c>
      <c r="H363" s="2">
        <v>0</v>
      </c>
      <c r="I363" s="2">
        <v>0</v>
      </c>
      <c r="J363" s="2">
        <v>0</v>
      </c>
      <c r="K363" s="2">
        <v>1049.81</v>
      </c>
      <c r="L363" s="44">
        <f t="shared" si="34"/>
        <v>0.10407597565273717</v>
      </c>
      <c r="M363" s="32">
        <f t="shared" si="35"/>
        <v>0.79542964917461256</v>
      </c>
      <c r="N363" s="32">
        <f t="shared" si="36"/>
        <v>0.10049437517265029</v>
      </c>
      <c r="O363" s="32">
        <f t="shared" si="37"/>
        <v>0</v>
      </c>
    </row>
    <row r="364" spans="1:15" ht="15" x14ac:dyDescent="0.25">
      <c r="A364" s="2">
        <v>2018</v>
      </c>
      <c r="B364" s="2">
        <v>18</v>
      </c>
      <c r="C364" s="2" t="s">
        <v>60</v>
      </c>
      <c r="D364" s="2">
        <v>6.5</v>
      </c>
      <c r="E364" s="2">
        <v>117.29</v>
      </c>
      <c r="F364" s="2">
        <v>20.100000000000001</v>
      </c>
      <c r="G364" s="2">
        <v>0</v>
      </c>
      <c r="H364" s="2">
        <v>0</v>
      </c>
      <c r="I364" s="2">
        <v>0</v>
      </c>
      <c r="J364" s="2">
        <v>0</v>
      </c>
      <c r="K364" s="2">
        <v>143.88999999999999</v>
      </c>
      <c r="L364" s="44">
        <f t="shared" si="34"/>
        <v>4.5173396344429774E-2</v>
      </c>
      <c r="M364" s="32">
        <f t="shared" si="35"/>
        <v>0.81513656265202594</v>
      </c>
      <c r="N364" s="32">
        <f t="shared" si="36"/>
        <v>0.1396900410035444</v>
      </c>
      <c r="O364" s="32">
        <f t="shared" si="37"/>
        <v>0</v>
      </c>
    </row>
    <row r="365" spans="1:15" ht="15" x14ac:dyDescent="0.25">
      <c r="A365" s="2">
        <v>2018</v>
      </c>
      <c r="B365" s="2">
        <v>19</v>
      </c>
      <c r="C365" s="2" t="s">
        <v>36</v>
      </c>
      <c r="D365" s="2">
        <v>40.15</v>
      </c>
      <c r="E365" s="2">
        <v>579.70000000000005</v>
      </c>
      <c r="F365" s="2">
        <v>32.200000000000003</v>
      </c>
      <c r="G365" s="2">
        <v>0</v>
      </c>
      <c r="H365" s="2">
        <v>0</v>
      </c>
      <c r="I365" s="2">
        <v>0</v>
      </c>
      <c r="J365" s="2">
        <v>0</v>
      </c>
      <c r="K365" s="2">
        <v>652.04999999999995</v>
      </c>
      <c r="L365" s="44">
        <f t="shared" si="34"/>
        <v>6.1575032589525347E-2</v>
      </c>
      <c r="M365" s="32">
        <f t="shared" si="35"/>
        <v>0.88904225136109205</v>
      </c>
      <c r="N365" s="32">
        <f t="shared" si="36"/>
        <v>4.9382716049382727E-2</v>
      </c>
      <c r="O365" s="32">
        <f t="shared" si="37"/>
        <v>0</v>
      </c>
    </row>
    <row r="366" spans="1:15" ht="15" x14ac:dyDescent="0.25">
      <c r="A366" s="2">
        <v>2018</v>
      </c>
      <c r="B366" s="2">
        <v>20</v>
      </c>
      <c r="C366" s="2" t="s">
        <v>84</v>
      </c>
      <c r="D366" s="2">
        <v>46.99</v>
      </c>
      <c r="E366" s="2">
        <v>904.38</v>
      </c>
      <c r="F366" s="2">
        <v>83.95</v>
      </c>
      <c r="G366" s="2">
        <v>0</v>
      </c>
      <c r="H366" s="2">
        <v>0</v>
      </c>
      <c r="I366" s="2">
        <v>0</v>
      </c>
      <c r="J366" s="2">
        <v>0</v>
      </c>
      <c r="K366" s="2">
        <v>1035.32</v>
      </c>
      <c r="L366" s="44">
        <f t="shared" si="34"/>
        <v>4.5386933508480477E-2</v>
      </c>
      <c r="M366" s="32">
        <f t="shared" si="35"/>
        <v>0.87352702546072714</v>
      </c>
      <c r="N366" s="32">
        <f t="shared" si="36"/>
        <v>8.1086041030792422E-2</v>
      </c>
      <c r="O366" s="32">
        <f t="shared" si="37"/>
        <v>0</v>
      </c>
    </row>
    <row r="367" spans="1:15" ht="15" x14ac:dyDescent="0.25">
      <c r="A367" s="2">
        <v>2018</v>
      </c>
      <c r="B367" s="2">
        <v>21</v>
      </c>
      <c r="C367" s="2" t="s">
        <v>76</v>
      </c>
      <c r="D367" s="2">
        <v>33.4</v>
      </c>
      <c r="E367" s="2">
        <v>435.04</v>
      </c>
      <c r="F367" s="2">
        <v>21.5</v>
      </c>
      <c r="G367" s="2">
        <v>0</v>
      </c>
      <c r="H367" s="2">
        <v>0</v>
      </c>
      <c r="I367" s="2">
        <v>0</v>
      </c>
      <c r="J367" s="2">
        <v>0</v>
      </c>
      <c r="K367" s="2">
        <v>489.94</v>
      </c>
      <c r="L367" s="44">
        <f t="shared" si="34"/>
        <v>6.817161285055312E-2</v>
      </c>
      <c r="M367" s="32">
        <f t="shared" si="35"/>
        <v>0.88794546270971964</v>
      </c>
      <c r="N367" s="32">
        <f t="shared" si="36"/>
        <v>4.3882924439727314E-2</v>
      </c>
      <c r="O367" s="32">
        <f t="shared" si="37"/>
        <v>0</v>
      </c>
    </row>
    <row r="368" spans="1:15" ht="15" x14ac:dyDescent="0.25">
      <c r="A368" s="2">
        <v>2018</v>
      </c>
      <c r="B368" s="2">
        <v>22</v>
      </c>
      <c r="C368" s="2" t="s">
        <v>74</v>
      </c>
      <c r="D368" s="2">
        <v>96.45</v>
      </c>
      <c r="E368" s="2">
        <v>989.6</v>
      </c>
      <c r="F368" s="2">
        <v>76.8</v>
      </c>
      <c r="G368" s="2">
        <v>0</v>
      </c>
      <c r="H368" s="2">
        <v>0</v>
      </c>
      <c r="I368" s="2">
        <v>0</v>
      </c>
      <c r="J368" s="2">
        <v>0</v>
      </c>
      <c r="K368" s="2">
        <v>1162.8499999999999</v>
      </c>
      <c r="L368" s="44">
        <f t="shared" si="34"/>
        <v>8.2942769918734158E-2</v>
      </c>
      <c r="M368" s="32">
        <f t="shared" si="35"/>
        <v>0.85101259835748388</v>
      </c>
      <c r="N368" s="32">
        <f t="shared" si="36"/>
        <v>6.6044631723782096E-2</v>
      </c>
      <c r="O368" s="32">
        <f t="shared" si="37"/>
        <v>0</v>
      </c>
    </row>
    <row r="369" spans="1:15" ht="15" x14ac:dyDescent="0.25">
      <c r="A369" s="2">
        <v>2018</v>
      </c>
      <c r="B369" s="2">
        <v>23</v>
      </c>
      <c r="C369" s="2" t="s">
        <v>50</v>
      </c>
      <c r="D369" s="2">
        <v>42.55</v>
      </c>
      <c r="E369" s="2">
        <v>405.88</v>
      </c>
      <c r="F369" s="2">
        <v>13.34</v>
      </c>
      <c r="G369" s="2">
        <v>0</v>
      </c>
      <c r="H369" s="2">
        <v>0</v>
      </c>
      <c r="I369" s="2">
        <v>0</v>
      </c>
      <c r="J369" s="2">
        <v>0</v>
      </c>
      <c r="K369" s="2">
        <v>461.77</v>
      </c>
      <c r="L369" s="44">
        <f t="shared" si="34"/>
        <v>9.2145440370747345E-2</v>
      </c>
      <c r="M369" s="32">
        <f t="shared" si="35"/>
        <v>0.87896571886436969</v>
      </c>
      <c r="N369" s="32">
        <f t="shared" si="36"/>
        <v>2.8888840764882951E-2</v>
      </c>
      <c r="O369" s="32">
        <f t="shared" si="37"/>
        <v>0</v>
      </c>
    </row>
    <row r="370" spans="1:15" ht="15" x14ac:dyDescent="0.25">
      <c r="A370" s="2">
        <v>2018</v>
      </c>
      <c r="B370" s="2">
        <v>24</v>
      </c>
      <c r="C370" s="2" t="s">
        <v>30</v>
      </c>
      <c r="D370" s="2">
        <v>0</v>
      </c>
      <c r="E370" s="2">
        <v>148.94999999999999</v>
      </c>
      <c r="F370" s="2">
        <v>0</v>
      </c>
      <c r="G370" s="2">
        <v>0</v>
      </c>
      <c r="H370" s="2">
        <v>0</v>
      </c>
      <c r="I370" s="2">
        <v>0</v>
      </c>
      <c r="J370" s="2">
        <v>0</v>
      </c>
      <c r="K370" s="2">
        <v>148.94999999999999</v>
      </c>
      <c r="L370" s="44">
        <f t="shared" si="34"/>
        <v>0</v>
      </c>
      <c r="M370" s="32">
        <f t="shared" si="35"/>
        <v>1</v>
      </c>
      <c r="N370" s="32">
        <f t="shared" si="36"/>
        <v>0</v>
      </c>
      <c r="O370" s="32">
        <f t="shared" si="37"/>
        <v>0</v>
      </c>
    </row>
    <row r="371" spans="1:15" ht="15" x14ac:dyDescent="0.25">
      <c r="A371" s="2">
        <v>2018</v>
      </c>
      <c r="B371" s="2">
        <v>25</v>
      </c>
      <c r="C371" s="2" t="s">
        <v>82</v>
      </c>
      <c r="D371" s="2">
        <v>30.4</v>
      </c>
      <c r="E371" s="2">
        <v>405.75</v>
      </c>
      <c r="F371" s="2">
        <v>66.5</v>
      </c>
      <c r="G371" s="2">
        <v>0</v>
      </c>
      <c r="H371" s="2">
        <v>0</v>
      </c>
      <c r="I371" s="2">
        <v>0</v>
      </c>
      <c r="J371" s="2">
        <v>0</v>
      </c>
      <c r="K371" s="2">
        <v>502.65</v>
      </c>
      <c r="L371" s="44">
        <f t="shared" si="34"/>
        <v>6.0479458867999603E-2</v>
      </c>
      <c r="M371" s="32">
        <f t="shared" si="35"/>
        <v>0.80722172485825128</v>
      </c>
      <c r="N371" s="32">
        <f t="shared" si="36"/>
        <v>0.13229881627374915</v>
      </c>
      <c r="O371" s="32">
        <f t="shared" si="37"/>
        <v>0</v>
      </c>
    </row>
    <row r="372" spans="1:15" ht="15" x14ac:dyDescent="0.25">
      <c r="A372" s="2">
        <v>2018</v>
      </c>
      <c r="B372" s="2">
        <v>26</v>
      </c>
      <c r="C372" s="2" t="s">
        <v>44</v>
      </c>
      <c r="D372" s="2">
        <v>205.1</v>
      </c>
      <c r="E372" s="2">
        <v>1385.18</v>
      </c>
      <c r="F372" s="2">
        <v>159.4</v>
      </c>
      <c r="G372" s="2">
        <v>0</v>
      </c>
      <c r="H372" s="2">
        <v>0</v>
      </c>
      <c r="I372" s="2">
        <v>0</v>
      </c>
      <c r="J372" s="2">
        <v>0</v>
      </c>
      <c r="K372" s="2">
        <v>1749.68</v>
      </c>
      <c r="L372" s="44">
        <f t="shared" si="34"/>
        <v>0.11722143477664486</v>
      </c>
      <c r="M372" s="32">
        <f t="shared" si="35"/>
        <v>0.79167619221800556</v>
      </c>
      <c r="N372" s="32">
        <f t="shared" si="36"/>
        <v>9.1102373005349555E-2</v>
      </c>
      <c r="O372" s="32">
        <f t="shared" si="37"/>
        <v>0</v>
      </c>
    </row>
    <row r="373" spans="1:15" ht="15" x14ac:dyDescent="0.25">
      <c r="A373" s="2">
        <v>2018</v>
      </c>
      <c r="B373" s="2">
        <v>27</v>
      </c>
      <c r="C373" s="2" t="s">
        <v>62</v>
      </c>
      <c r="D373" s="2">
        <v>66</v>
      </c>
      <c r="E373" s="2">
        <v>558.54</v>
      </c>
      <c r="F373" s="2">
        <v>62.78</v>
      </c>
      <c r="G373" s="2">
        <v>0</v>
      </c>
      <c r="H373" s="2">
        <v>0</v>
      </c>
      <c r="I373" s="2">
        <v>0</v>
      </c>
      <c r="J373" s="2">
        <v>0</v>
      </c>
      <c r="K373" s="2">
        <v>687.32</v>
      </c>
      <c r="L373" s="44">
        <f t="shared" si="34"/>
        <v>9.6025141127858926E-2</v>
      </c>
      <c r="M373" s="32">
        <f t="shared" si="35"/>
        <v>0.81263458069021699</v>
      </c>
      <c r="N373" s="32">
        <f t="shared" si="36"/>
        <v>9.1340278181923987E-2</v>
      </c>
      <c r="O373" s="32">
        <f t="shared" si="37"/>
        <v>0</v>
      </c>
    </row>
    <row r="374" spans="1:15" ht="15" x14ac:dyDescent="0.25">
      <c r="A374" s="2">
        <v>2018</v>
      </c>
      <c r="B374" s="2">
        <v>28</v>
      </c>
      <c r="C374" s="2" t="s">
        <v>78</v>
      </c>
      <c r="D374" s="2">
        <v>120.93</v>
      </c>
      <c r="E374" s="2">
        <v>1038.5999999999999</v>
      </c>
      <c r="F374" s="2">
        <v>116.45</v>
      </c>
      <c r="G374" s="2">
        <v>0</v>
      </c>
      <c r="H374" s="2">
        <v>0</v>
      </c>
      <c r="I374" s="2">
        <v>0</v>
      </c>
      <c r="J374" s="2">
        <v>0</v>
      </c>
      <c r="K374" s="2">
        <v>1275.98</v>
      </c>
      <c r="L374" s="44">
        <f t="shared" si="34"/>
        <v>9.4774212761955523E-2</v>
      </c>
      <c r="M374" s="32">
        <f t="shared" si="35"/>
        <v>0.813962601294691</v>
      </c>
      <c r="N374" s="32">
        <f t="shared" si="36"/>
        <v>9.126318594335335E-2</v>
      </c>
      <c r="O374" s="32">
        <f t="shared" si="37"/>
        <v>0</v>
      </c>
    </row>
    <row r="375" spans="1:15" ht="15" x14ac:dyDescent="0.25">
      <c r="A375" s="2">
        <v>2018</v>
      </c>
      <c r="B375" s="2">
        <v>29</v>
      </c>
      <c r="C375" s="2" t="s">
        <v>38</v>
      </c>
      <c r="D375" s="2">
        <v>55.9</v>
      </c>
      <c r="E375" s="2">
        <v>609.77</v>
      </c>
      <c r="F375" s="2">
        <v>18</v>
      </c>
      <c r="G375" s="2">
        <v>0</v>
      </c>
      <c r="H375" s="2">
        <v>0</v>
      </c>
      <c r="I375" s="2">
        <v>0</v>
      </c>
      <c r="J375" s="2">
        <v>0</v>
      </c>
      <c r="K375" s="2">
        <v>683.67</v>
      </c>
      <c r="L375" s="44">
        <f t="shared" si="34"/>
        <v>8.1764594029283141E-2</v>
      </c>
      <c r="M375" s="32">
        <f t="shared" si="35"/>
        <v>0.89190691415448975</v>
      </c>
      <c r="N375" s="32">
        <f t="shared" si="36"/>
        <v>2.632849181622713E-2</v>
      </c>
      <c r="O375" s="32">
        <f t="shared" si="37"/>
        <v>0</v>
      </c>
    </row>
    <row r="376" spans="1:15" ht="15" x14ac:dyDescent="0.25">
      <c r="A376" s="2">
        <v>2018</v>
      </c>
      <c r="B376" s="2">
        <v>30</v>
      </c>
      <c r="C376" s="2" t="s">
        <v>56</v>
      </c>
      <c r="D376" s="2">
        <v>32.9</v>
      </c>
      <c r="E376" s="2">
        <v>197.47</v>
      </c>
      <c r="F376" s="2">
        <v>12</v>
      </c>
      <c r="G376" s="2">
        <v>0</v>
      </c>
      <c r="H376" s="2">
        <v>0</v>
      </c>
      <c r="I376" s="2">
        <v>0</v>
      </c>
      <c r="J376" s="2">
        <v>0</v>
      </c>
      <c r="K376" s="2">
        <v>242.37</v>
      </c>
      <c r="L376" s="44">
        <f t="shared" si="34"/>
        <v>0.13574287246771463</v>
      </c>
      <c r="M376" s="32">
        <f t="shared" si="35"/>
        <v>0.81474604942855966</v>
      </c>
      <c r="N376" s="32">
        <f t="shared" si="36"/>
        <v>4.9511078103725709E-2</v>
      </c>
      <c r="O376" s="32">
        <f t="shared" si="37"/>
        <v>0</v>
      </c>
    </row>
    <row r="377" spans="1:15" ht="15" x14ac:dyDescent="0.25">
      <c r="A377" s="2">
        <v>2018</v>
      </c>
      <c r="B377" s="2">
        <v>31</v>
      </c>
      <c r="C377" s="2" t="s">
        <v>64</v>
      </c>
      <c r="D377" s="2">
        <v>57.2</v>
      </c>
      <c r="E377" s="2">
        <v>338.48</v>
      </c>
      <c r="F377" s="2">
        <v>44.1</v>
      </c>
      <c r="G377" s="2">
        <v>0</v>
      </c>
      <c r="H377" s="2">
        <v>0</v>
      </c>
      <c r="I377" s="2">
        <v>0</v>
      </c>
      <c r="J377" s="2">
        <v>0</v>
      </c>
      <c r="K377" s="2">
        <v>439.78</v>
      </c>
      <c r="L377" s="44">
        <f t="shared" si="34"/>
        <v>0.13006503251625814</v>
      </c>
      <c r="M377" s="32">
        <f t="shared" si="35"/>
        <v>0.7696575560507527</v>
      </c>
      <c r="N377" s="32">
        <f t="shared" si="36"/>
        <v>0.10027741143298922</v>
      </c>
      <c r="O377" s="32">
        <f t="shared" si="37"/>
        <v>0</v>
      </c>
    </row>
    <row r="378" spans="1:15" ht="15" x14ac:dyDescent="0.25">
      <c r="A378" s="2">
        <v>2018</v>
      </c>
      <c r="B378" s="2">
        <v>32</v>
      </c>
      <c r="C378" s="2" t="s">
        <v>72</v>
      </c>
      <c r="D378" s="2">
        <v>194.29</v>
      </c>
      <c r="E378" s="2">
        <v>1353.21</v>
      </c>
      <c r="F378" s="2">
        <v>122</v>
      </c>
      <c r="G378" s="2">
        <v>0</v>
      </c>
      <c r="H378" s="2">
        <v>0</v>
      </c>
      <c r="I378" s="2">
        <v>0</v>
      </c>
      <c r="J378" s="2">
        <v>0</v>
      </c>
      <c r="K378" s="2">
        <v>1669.5</v>
      </c>
      <c r="L378" s="44">
        <f t="shared" si="34"/>
        <v>0.11637616052710392</v>
      </c>
      <c r="M378" s="32">
        <f t="shared" si="35"/>
        <v>0.81054806828391734</v>
      </c>
      <c r="N378" s="32">
        <f t="shared" si="36"/>
        <v>7.3075771188978733E-2</v>
      </c>
      <c r="O378" s="32">
        <f t="shared" si="37"/>
        <v>0</v>
      </c>
    </row>
    <row r="379" spans="1:15" ht="15" x14ac:dyDescent="0.25">
      <c r="A379" s="2">
        <v>2018</v>
      </c>
      <c r="B379" s="2">
        <v>33</v>
      </c>
      <c r="C379" s="2" t="s">
        <v>88</v>
      </c>
      <c r="D379" s="2">
        <v>16</v>
      </c>
      <c r="E379" s="2">
        <v>341.5</v>
      </c>
      <c r="F379" s="2">
        <v>28.5</v>
      </c>
      <c r="G379" s="2">
        <v>0</v>
      </c>
      <c r="H379" s="2">
        <v>0</v>
      </c>
      <c r="I379" s="2">
        <v>0</v>
      </c>
      <c r="J379" s="2">
        <v>0</v>
      </c>
      <c r="K379" s="2">
        <v>386</v>
      </c>
      <c r="L379" s="44">
        <f t="shared" si="34"/>
        <v>4.145077720207254E-2</v>
      </c>
      <c r="M379" s="32">
        <f t="shared" si="35"/>
        <v>0.88471502590673579</v>
      </c>
      <c r="N379" s="32">
        <f t="shared" si="36"/>
        <v>7.3834196891191708E-2</v>
      </c>
      <c r="O379" s="32">
        <f t="shared" si="37"/>
        <v>0</v>
      </c>
    </row>
    <row r="380" spans="1:15" ht="15" x14ac:dyDescent="0.25">
      <c r="A380" s="2">
        <v>2018</v>
      </c>
      <c r="B380" s="2">
        <v>34</v>
      </c>
      <c r="C380" s="2" t="s">
        <v>94</v>
      </c>
      <c r="D380" s="2">
        <v>51</v>
      </c>
      <c r="E380" s="2">
        <v>501.1</v>
      </c>
      <c r="F380" s="2">
        <v>30</v>
      </c>
      <c r="G380" s="2">
        <v>0</v>
      </c>
      <c r="H380" s="2">
        <v>0</v>
      </c>
      <c r="I380" s="2">
        <v>0</v>
      </c>
      <c r="J380" s="2">
        <v>0</v>
      </c>
      <c r="K380" s="2">
        <v>582.1</v>
      </c>
      <c r="L380" s="44">
        <f t="shared" si="34"/>
        <v>8.7613812059783538E-2</v>
      </c>
      <c r="M380" s="32">
        <f t="shared" si="35"/>
        <v>0.86084865143446143</v>
      </c>
      <c r="N380" s="32">
        <f t="shared" si="36"/>
        <v>5.1537536505755023E-2</v>
      </c>
      <c r="O380" s="32">
        <f t="shared" si="37"/>
        <v>0</v>
      </c>
    </row>
    <row r="381" spans="1:15" ht="15" x14ac:dyDescent="0.25">
      <c r="A381" s="2">
        <v>2018</v>
      </c>
      <c r="B381" s="2">
        <v>35</v>
      </c>
      <c r="C381" s="2" t="s">
        <v>18</v>
      </c>
      <c r="D381" s="2">
        <v>52.85</v>
      </c>
      <c r="E381" s="2">
        <v>629.01</v>
      </c>
      <c r="F381" s="2">
        <v>27</v>
      </c>
      <c r="G381" s="2">
        <v>0</v>
      </c>
      <c r="H381" s="2">
        <v>0</v>
      </c>
      <c r="I381" s="2">
        <v>0</v>
      </c>
      <c r="J381" s="2">
        <v>0</v>
      </c>
      <c r="K381" s="2">
        <v>714.36</v>
      </c>
      <c r="L381" s="44">
        <f t="shared" si="34"/>
        <v>7.3982305840192622E-2</v>
      </c>
      <c r="M381" s="32">
        <f t="shared" si="35"/>
        <v>0.88052242566773054</v>
      </c>
      <c r="N381" s="32">
        <f t="shared" si="36"/>
        <v>3.7796069208802283E-2</v>
      </c>
      <c r="O381" s="32">
        <f t="shared" si="37"/>
        <v>0</v>
      </c>
    </row>
    <row r="382" spans="1:15" ht="15" x14ac:dyDescent="0.25">
      <c r="A382" s="2">
        <v>2018</v>
      </c>
      <c r="B382" s="2">
        <v>36</v>
      </c>
      <c r="C382" s="2" t="s">
        <v>40</v>
      </c>
      <c r="D382" s="2">
        <v>97.5</v>
      </c>
      <c r="E382" s="2">
        <v>715.7</v>
      </c>
      <c r="F382" s="2">
        <v>49.5</v>
      </c>
      <c r="G382" s="2">
        <v>0</v>
      </c>
      <c r="H382" s="2">
        <v>0</v>
      </c>
      <c r="I382" s="2">
        <v>0</v>
      </c>
      <c r="J382" s="2">
        <v>0</v>
      </c>
      <c r="K382" s="2">
        <v>862.7</v>
      </c>
      <c r="L382" s="44">
        <f t="shared" si="34"/>
        <v>0.1130172713573664</v>
      </c>
      <c r="M382" s="32">
        <f t="shared" si="35"/>
        <v>0.82960472933812446</v>
      </c>
      <c r="N382" s="32">
        <f t="shared" si="36"/>
        <v>5.7377999304509097E-2</v>
      </c>
      <c r="O382" s="32">
        <f t="shared" si="37"/>
        <v>0</v>
      </c>
    </row>
    <row r="383" spans="1:15" ht="15" x14ac:dyDescent="0.25">
      <c r="A383" s="2">
        <v>2018</v>
      </c>
      <c r="B383" s="2">
        <v>37</v>
      </c>
      <c r="C383" s="2" t="s">
        <v>80</v>
      </c>
      <c r="D383" s="2">
        <v>0</v>
      </c>
      <c r="E383" s="2">
        <v>329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329</v>
      </c>
      <c r="L383" s="44">
        <f t="shared" si="34"/>
        <v>0</v>
      </c>
      <c r="M383" s="32">
        <f t="shared" si="35"/>
        <v>1</v>
      </c>
      <c r="N383" s="32">
        <f t="shared" si="36"/>
        <v>0</v>
      </c>
      <c r="O383" s="32">
        <f t="shared" si="37"/>
        <v>0</v>
      </c>
    </row>
    <row r="384" spans="1:15" ht="15" x14ac:dyDescent="0.25">
      <c r="A384" s="2">
        <v>2018</v>
      </c>
      <c r="B384" s="2">
        <v>39</v>
      </c>
      <c r="C384" s="2" t="s">
        <v>20</v>
      </c>
      <c r="D384" s="2">
        <v>36.25</v>
      </c>
      <c r="E384" s="2">
        <v>725.55</v>
      </c>
      <c r="F384" s="2">
        <v>54.3</v>
      </c>
      <c r="G384" s="2">
        <v>0</v>
      </c>
      <c r="H384" s="2">
        <v>0</v>
      </c>
      <c r="I384" s="2">
        <v>0</v>
      </c>
      <c r="J384" s="2">
        <v>1</v>
      </c>
      <c r="K384" s="2">
        <v>817.1</v>
      </c>
      <c r="L384" s="52">
        <f t="shared" si="34"/>
        <v>4.4364214906376209E-2</v>
      </c>
      <c r="M384" s="53">
        <f t="shared" si="35"/>
        <v>0.8879574103536898</v>
      </c>
      <c r="N384" s="53">
        <f t="shared" si="36"/>
        <v>6.645453432872353E-2</v>
      </c>
      <c r="O384" s="53">
        <f t="shared" si="37"/>
        <v>1.2238404112103782E-3</v>
      </c>
    </row>
    <row r="385" spans="1:15" ht="15" x14ac:dyDescent="0.25">
      <c r="A385" s="2">
        <v>2018</v>
      </c>
      <c r="B385" s="2">
        <v>40</v>
      </c>
      <c r="C385" s="2" t="s">
        <v>52</v>
      </c>
      <c r="D385" s="2">
        <v>0</v>
      </c>
      <c r="E385" s="2">
        <v>127.21</v>
      </c>
      <c r="F385" s="2">
        <v>5.6</v>
      </c>
      <c r="G385" s="2">
        <v>0</v>
      </c>
      <c r="H385" s="2">
        <v>0</v>
      </c>
      <c r="I385" s="2">
        <v>0</v>
      </c>
      <c r="J385" s="2">
        <v>0</v>
      </c>
      <c r="K385" s="2">
        <v>132.81</v>
      </c>
      <c r="L385" s="44">
        <f t="shared" si="34"/>
        <v>0</v>
      </c>
      <c r="M385" s="32">
        <f t="shared" si="35"/>
        <v>0.95783450041412543</v>
      </c>
      <c r="N385" s="32">
        <f t="shared" si="36"/>
        <v>4.2165499585874552E-2</v>
      </c>
      <c r="O385" s="32">
        <f t="shared" si="37"/>
        <v>0</v>
      </c>
    </row>
    <row r="386" spans="1:15" ht="15" x14ac:dyDescent="0.25">
      <c r="A386" s="2">
        <v>2018</v>
      </c>
      <c r="B386" s="2">
        <v>41</v>
      </c>
      <c r="C386" s="2" t="s">
        <v>90</v>
      </c>
      <c r="D386" s="2">
        <v>29.5</v>
      </c>
      <c r="E386" s="2">
        <v>167.25</v>
      </c>
      <c r="F386" s="2">
        <v>15.3</v>
      </c>
      <c r="G386" s="2">
        <v>0</v>
      </c>
      <c r="H386" s="2">
        <v>0</v>
      </c>
      <c r="I386" s="2">
        <v>0</v>
      </c>
      <c r="J386" s="2">
        <v>0</v>
      </c>
      <c r="K386" s="2">
        <v>212.05</v>
      </c>
      <c r="L386" s="44">
        <f t="shared" ref="L386:L449" si="40">D386/K386</f>
        <v>0.13911813251591604</v>
      </c>
      <c r="M386" s="32">
        <f t="shared" ref="M386:M449" si="41">E386/K386</f>
        <v>0.78872907333176134</v>
      </c>
      <c r="N386" s="32">
        <f t="shared" ref="N386:N449" si="42">F386/K386</f>
        <v>7.2152794152322564E-2</v>
      </c>
      <c r="O386" s="32">
        <f t="shared" ref="O386:O449" si="43">(G386+H386+I386+J386)/K386</f>
        <v>0</v>
      </c>
    </row>
    <row r="387" spans="1:15" ht="15" x14ac:dyDescent="0.25">
      <c r="A387" s="2">
        <v>2018</v>
      </c>
      <c r="B387" s="2">
        <v>42</v>
      </c>
      <c r="C387" s="2" t="s">
        <v>48</v>
      </c>
      <c r="D387" s="2">
        <v>56.59</v>
      </c>
      <c r="E387" s="2">
        <v>340.55</v>
      </c>
      <c r="F387" s="2">
        <v>47.95</v>
      </c>
      <c r="G387" s="2">
        <v>0</v>
      </c>
      <c r="H387" s="2">
        <v>0</v>
      </c>
      <c r="I387" s="2">
        <v>0</v>
      </c>
      <c r="J387" s="2">
        <v>0</v>
      </c>
      <c r="K387" s="2">
        <v>445.09</v>
      </c>
      <c r="L387" s="44">
        <f t="shared" si="40"/>
        <v>0.12714282504661981</v>
      </c>
      <c r="M387" s="32">
        <f t="shared" si="41"/>
        <v>0.76512615426093611</v>
      </c>
      <c r="N387" s="32">
        <f t="shared" si="42"/>
        <v>0.10773102069244424</v>
      </c>
      <c r="O387" s="32">
        <f t="shared" si="43"/>
        <v>0</v>
      </c>
    </row>
    <row r="388" spans="1:15" ht="15" x14ac:dyDescent="0.25">
      <c r="A388" s="2">
        <v>2018</v>
      </c>
      <c r="B388" s="2">
        <v>43</v>
      </c>
      <c r="C388" s="2" t="s">
        <v>86</v>
      </c>
      <c r="D388" s="2">
        <v>28.1</v>
      </c>
      <c r="E388" s="2">
        <v>220.3</v>
      </c>
      <c r="F388" s="2">
        <v>25.8</v>
      </c>
      <c r="G388" s="2">
        <v>0</v>
      </c>
      <c r="H388" s="2">
        <v>0</v>
      </c>
      <c r="I388" s="2">
        <v>0</v>
      </c>
      <c r="J388" s="2">
        <v>0</v>
      </c>
      <c r="K388" s="2">
        <v>274.2</v>
      </c>
      <c r="L388" s="44">
        <f t="shared" si="40"/>
        <v>0.10247994164843181</v>
      </c>
      <c r="M388" s="32">
        <f t="shared" si="41"/>
        <v>0.80342815463165584</v>
      </c>
      <c r="N388" s="32">
        <f t="shared" si="42"/>
        <v>9.4091903719912481E-2</v>
      </c>
      <c r="O388" s="32">
        <f t="shared" si="43"/>
        <v>0</v>
      </c>
    </row>
    <row r="389" spans="1:15" ht="15" x14ac:dyDescent="0.25">
      <c r="A389" s="2">
        <v>2018</v>
      </c>
      <c r="B389" s="2">
        <v>44</v>
      </c>
      <c r="C389" s="2" t="s">
        <v>42</v>
      </c>
      <c r="D389" s="2">
        <v>13.05</v>
      </c>
      <c r="E389" s="2">
        <v>101.25</v>
      </c>
      <c r="F389" s="2">
        <v>11</v>
      </c>
      <c r="G389" s="2">
        <v>0</v>
      </c>
      <c r="H389" s="2">
        <v>0</v>
      </c>
      <c r="I389" s="2">
        <v>0</v>
      </c>
      <c r="J389" s="2">
        <v>0</v>
      </c>
      <c r="K389" s="2">
        <v>125.3</v>
      </c>
      <c r="L389" s="44">
        <f t="shared" si="40"/>
        <v>0.10415003990422986</v>
      </c>
      <c r="M389" s="32">
        <f t="shared" si="41"/>
        <v>0.80806065442936958</v>
      </c>
      <c r="N389" s="32">
        <f t="shared" si="42"/>
        <v>8.7789305666400641E-2</v>
      </c>
      <c r="O389" s="32">
        <f t="shared" si="43"/>
        <v>0</v>
      </c>
    </row>
    <row r="390" spans="1:15" ht="15" x14ac:dyDescent="0.25">
      <c r="A390" s="2">
        <v>2018</v>
      </c>
      <c r="B390" s="2">
        <v>98</v>
      </c>
      <c r="C390" s="2" t="s">
        <v>96</v>
      </c>
      <c r="D390" s="2">
        <v>4.5999999999999996</v>
      </c>
      <c r="E390" s="2">
        <v>85.7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90.3</v>
      </c>
      <c r="L390" s="44">
        <f t="shared" si="40"/>
        <v>5.0941306755260242E-2</v>
      </c>
      <c r="M390" s="32">
        <f t="shared" si="41"/>
        <v>0.94905869324473979</v>
      </c>
      <c r="N390" s="32">
        <f t="shared" si="42"/>
        <v>0</v>
      </c>
      <c r="O390" s="32">
        <f t="shared" si="43"/>
        <v>0</v>
      </c>
    </row>
    <row r="391" spans="1:15" ht="15" x14ac:dyDescent="0.25">
      <c r="A391">
        <v>2018</v>
      </c>
      <c r="B391" t="s">
        <v>100</v>
      </c>
      <c r="C391"/>
      <c r="D391">
        <f t="shared" ref="D391:K391" si="44">SUM(D348:D390)</f>
        <v>2401.7800000000002</v>
      </c>
      <c r="E391">
        <f t="shared" si="44"/>
        <v>22199.719999999994</v>
      </c>
      <c r="F391">
        <f t="shared" si="44"/>
        <v>2527.4500000000003</v>
      </c>
      <c r="G391">
        <f t="shared" si="44"/>
        <v>102</v>
      </c>
      <c r="H391">
        <f t="shared" si="44"/>
        <v>15</v>
      </c>
      <c r="I391">
        <f t="shared" si="44"/>
        <v>107.5</v>
      </c>
      <c r="J391">
        <f t="shared" si="44"/>
        <v>13</v>
      </c>
      <c r="K391">
        <f t="shared" si="44"/>
        <v>27373.549999999992</v>
      </c>
      <c r="L391" s="44">
        <f t="shared" si="40"/>
        <v>8.7740903171126899E-2</v>
      </c>
      <c r="M391" s="32">
        <f t="shared" si="41"/>
        <v>0.81099163243349881</v>
      </c>
      <c r="N391" s="32">
        <f t="shared" si="42"/>
        <v>9.233183127508128E-2</v>
      </c>
      <c r="O391" s="32">
        <f t="shared" si="43"/>
        <v>8.6762586511431681E-3</v>
      </c>
    </row>
    <row r="392" spans="1:15" ht="15.75" thickBot="1" x14ac:dyDescent="0.3">
      <c r="A392" s="48">
        <v>2018</v>
      </c>
      <c r="B392" s="49" t="s">
        <v>317</v>
      </c>
      <c r="C392" s="48"/>
      <c r="D392" s="48">
        <f t="shared" ref="D392:K392" si="45">D391-D359</f>
        <v>2335.2800000000002</v>
      </c>
      <c r="E392" s="48">
        <f t="shared" si="45"/>
        <v>22012.069999999992</v>
      </c>
      <c r="F392" s="48">
        <f t="shared" si="45"/>
        <v>1892.7500000000002</v>
      </c>
      <c r="G392" s="48">
        <f t="shared" si="45"/>
        <v>0</v>
      </c>
      <c r="H392" s="48">
        <f t="shared" si="45"/>
        <v>0</v>
      </c>
      <c r="I392" s="48">
        <f t="shared" si="45"/>
        <v>0</v>
      </c>
      <c r="J392" s="48">
        <f t="shared" si="45"/>
        <v>13</v>
      </c>
      <c r="K392" s="48">
        <f t="shared" si="45"/>
        <v>26260.199999999993</v>
      </c>
      <c r="L392" s="50">
        <f t="shared" si="40"/>
        <v>8.8928492547657709E-2</v>
      </c>
      <c r="M392" s="51">
        <f t="shared" si="41"/>
        <v>0.83822933564862412</v>
      </c>
      <c r="N392" s="51">
        <f t="shared" si="42"/>
        <v>7.2076754937129214E-2</v>
      </c>
      <c r="O392" s="51">
        <f t="shared" si="43"/>
        <v>4.9504573460978983E-4</v>
      </c>
    </row>
    <row r="393" spans="1:15" ht="15" x14ac:dyDescent="0.25">
      <c r="A393" s="9">
        <v>2019</v>
      </c>
      <c r="B393" s="9">
        <v>2</v>
      </c>
      <c r="C393" s="10" t="s">
        <v>12</v>
      </c>
      <c r="D393" s="9">
        <v>12.3</v>
      </c>
      <c r="E393" s="9">
        <v>380.89</v>
      </c>
      <c r="F393" s="9">
        <v>74.7</v>
      </c>
      <c r="G393" s="9">
        <v>0</v>
      </c>
      <c r="H393" s="9">
        <v>0</v>
      </c>
      <c r="I393" s="9">
        <v>0</v>
      </c>
      <c r="J393" s="9">
        <v>0</v>
      </c>
      <c r="K393" s="9">
        <v>467.89</v>
      </c>
      <c r="L393" s="44">
        <f t="shared" si="40"/>
        <v>2.6288230139562722E-2</v>
      </c>
      <c r="M393" s="32">
        <f t="shared" si="41"/>
        <v>0.81405885998845884</v>
      </c>
      <c r="N393" s="32">
        <f t="shared" si="42"/>
        <v>0.15965290987197847</v>
      </c>
      <c r="O393" s="32">
        <f t="shared" si="43"/>
        <v>0</v>
      </c>
    </row>
    <row r="394" spans="1:15" ht="15" x14ac:dyDescent="0.25">
      <c r="A394" s="9">
        <v>2019</v>
      </c>
      <c r="B394" s="9">
        <v>3</v>
      </c>
      <c r="C394" s="10" t="s">
        <v>14</v>
      </c>
      <c r="D394" s="9">
        <v>10.1</v>
      </c>
      <c r="E394" s="9">
        <v>110.1</v>
      </c>
      <c r="F394" s="9">
        <v>9.3000000000000007</v>
      </c>
      <c r="G394" s="9">
        <v>0</v>
      </c>
      <c r="H394" s="9">
        <v>0</v>
      </c>
      <c r="I394" s="9">
        <v>0</v>
      </c>
      <c r="J394" s="9">
        <v>1</v>
      </c>
      <c r="K394" s="9">
        <v>130.5</v>
      </c>
      <c r="L394" s="44">
        <f t="shared" si="40"/>
        <v>7.7394636015325674E-2</v>
      </c>
      <c r="M394" s="32">
        <f t="shared" si="41"/>
        <v>0.84367816091954018</v>
      </c>
      <c r="N394" s="32">
        <f t="shared" si="42"/>
        <v>7.1264367816091953E-2</v>
      </c>
      <c r="O394" s="32">
        <f t="shared" si="43"/>
        <v>7.6628352490421452E-3</v>
      </c>
    </row>
    <row r="395" spans="1:15" ht="15" x14ac:dyDescent="0.25">
      <c r="A395" s="9">
        <v>2019</v>
      </c>
      <c r="B395" s="9">
        <v>4</v>
      </c>
      <c r="C395" s="10" t="s">
        <v>16</v>
      </c>
      <c r="D395" s="9">
        <v>34.4</v>
      </c>
      <c r="E395" s="9">
        <v>220.9</v>
      </c>
      <c r="F395" s="9">
        <v>40.9</v>
      </c>
      <c r="G395" s="9">
        <v>0</v>
      </c>
      <c r="H395" s="9">
        <v>0</v>
      </c>
      <c r="I395" s="9">
        <v>0</v>
      </c>
      <c r="J395" s="9">
        <v>0</v>
      </c>
      <c r="K395" s="9">
        <v>296.2</v>
      </c>
      <c r="L395" s="52">
        <f t="shared" si="40"/>
        <v>0.11613774476704929</v>
      </c>
      <c r="M395" s="53">
        <f t="shared" si="41"/>
        <v>0.74577987846049976</v>
      </c>
      <c r="N395" s="53">
        <f t="shared" si="42"/>
        <v>0.13808237677245105</v>
      </c>
      <c r="O395" s="53">
        <f t="shared" si="43"/>
        <v>0</v>
      </c>
    </row>
    <row r="396" spans="1:15" ht="15" x14ac:dyDescent="0.25">
      <c r="A396" s="9">
        <v>2019</v>
      </c>
      <c r="B396" s="9">
        <v>5</v>
      </c>
      <c r="C396" s="10" t="s">
        <v>22</v>
      </c>
      <c r="D396" s="9">
        <v>56.47</v>
      </c>
      <c r="E396" s="9">
        <v>541.86</v>
      </c>
      <c r="F396" s="9">
        <v>134.47</v>
      </c>
      <c r="G396" s="9">
        <v>0</v>
      </c>
      <c r="H396" s="9">
        <v>0</v>
      </c>
      <c r="I396" s="9">
        <v>0</v>
      </c>
      <c r="J396" s="9">
        <v>0</v>
      </c>
      <c r="K396" s="9">
        <v>732.8</v>
      </c>
      <c r="L396" s="44">
        <f t="shared" si="40"/>
        <v>7.7060589519650655E-2</v>
      </c>
      <c r="M396" s="32">
        <f t="shared" si="41"/>
        <v>0.73943777292576429</v>
      </c>
      <c r="N396" s="32">
        <f t="shared" si="42"/>
        <v>0.18350163755458515</v>
      </c>
      <c r="O396" s="32">
        <f t="shared" si="43"/>
        <v>0</v>
      </c>
    </row>
    <row r="397" spans="1:15" ht="15" x14ac:dyDescent="0.25">
      <c r="A397" s="8">
        <v>2019</v>
      </c>
      <c r="B397" s="8">
        <v>6</v>
      </c>
      <c r="C397" s="8" t="s">
        <v>26</v>
      </c>
      <c r="D397" s="9">
        <v>69.63</v>
      </c>
      <c r="E397" s="9">
        <v>943.8</v>
      </c>
      <c r="F397" s="9">
        <v>4.75</v>
      </c>
      <c r="G397" s="9">
        <v>0</v>
      </c>
      <c r="H397" s="9">
        <v>0</v>
      </c>
      <c r="I397" s="9">
        <v>0</v>
      </c>
      <c r="J397" s="9">
        <v>0</v>
      </c>
      <c r="K397" s="9">
        <v>1018.18</v>
      </c>
      <c r="L397" s="44">
        <f t="shared" si="40"/>
        <v>6.8386729262016541E-2</v>
      </c>
      <c r="M397" s="32">
        <f t="shared" si="41"/>
        <v>0.92694808383586402</v>
      </c>
      <c r="N397" s="32">
        <f t="shared" si="42"/>
        <v>4.6651869021194685E-3</v>
      </c>
      <c r="O397" s="32">
        <f t="shared" si="43"/>
        <v>0</v>
      </c>
    </row>
    <row r="398" spans="1:15" ht="15" x14ac:dyDescent="0.25">
      <c r="A398" s="9">
        <v>2019</v>
      </c>
      <c r="B398" s="9">
        <v>7</v>
      </c>
      <c r="C398" s="10" t="s">
        <v>24</v>
      </c>
      <c r="D398" s="9">
        <v>106.35</v>
      </c>
      <c r="E398" s="9">
        <v>1092.6500000000001</v>
      </c>
      <c r="F398" s="9">
        <v>119.3</v>
      </c>
      <c r="G398" s="9">
        <v>0</v>
      </c>
      <c r="H398" s="9">
        <v>0</v>
      </c>
      <c r="I398" s="9">
        <v>0</v>
      </c>
      <c r="J398" s="9">
        <v>2</v>
      </c>
      <c r="K398" s="9">
        <v>1329.3</v>
      </c>
      <c r="L398" s="44">
        <f t="shared" si="40"/>
        <v>8.0004513653802747E-2</v>
      </c>
      <c r="M398" s="32">
        <f t="shared" si="41"/>
        <v>0.82197397126307092</v>
      </c>
      <c r="N398" s="32">
        <f t="shared" si="42"/>
        <v>8.974648311141202E-2</v>
      </c>
      <c r="O398" s="32">
        <f t="shared" si="43"/>
        <v>1.5045512675844429E-3</v>
      </c>
    </row>
    <row r="399" spans="1:15" ht="15" x14ac:dyDescent="0.25">
      <c r="A399" s="9">
        <v>2019</v>
      </c>
      <c r="B399" s="9">
        <v>8</v>
      </c>
      <c r="C399" s="10" t="s">
        <v>46</v>
      </c>
      <c r="D399" s="9">
        <v>71.8</v>
      </c>
      <c r="E399" s="9">
        <v>550.72</v>
      </c>
      <c r="F399" s="9">
        <v>12</v>
      </c>
      <c r="G399" s="9">
        <v>0</v>
      </c>
      <c r="H399" s="9">
        <v>0</v>
      </c>
      <c r="I399" s="9">
        <v>0</v>
      </c>
      <c r="J399" s="9">
        <v>0</v>
      </c>
      <c r="K399" s="9">
        <v>634.52</v>
      </c>
      <c r="L399" s="44">
        <f t="shared" si="40"/>
        <v>0.11315640168946606</v>
      </c>
      <c r="M399" s="32">
        <f t="shared" si="41"/>
        <v>0.86793166488053974</v>
      </c>
      <c r="N399" s="32">
        <f t="shared" si="42"/>
        <v>1.8911933429994327E-2</v>
      </c>
      <c r="O399" s="32">
        <f t="shared" si="43"/>
        <v>0</v>
      </c>
    </row>
    <row r="400" spans="1:15" ht="15" x14ac:dyDescent="0.25">
      <c r="A400" s="9">
        <v>2019</v>
      </c>
      <c r="B400" s="9">
        <v>9</v>
      </c>
      <c r="C400" s="10" t="s">
        <v>66</v>
      </c>
      <c r="D400" s="9">
        <v>87.58</v>
      </c>
      <c r="E400" s="9">
        <v>607.69000000000005</v>
      </c>
      <c r="F400" s="9">
        <v>84</v>
      </c>
      <c r="G400" s="9">
        <v>0</v>
      </c>
      <c r="H400" s="9">
        <v>0</v>
      </c>
      <c r="I400" s="9">
        <v>0</v>
      </c>
      <c r="J400" s="9">
        <v>0</v>
      </c>
      <c r="K400" s="9">
        <v>779.27</v>
      </c>
      <c r="L400" s="44">
        <f t="shared" si="40"/>
        <v>0.11238723420637263</v>
      </c>
      <c r="M400" s="32">
        <f t="shared" si="41"/>
        <v>0.77981957473019625</v>
      </c>
      <c r="N400" s="32">
        <f t="shared" si="42"/>
        <v>0.10779319106343116</v>
      </c>
      <c r="O400" s="32">
        <f t="shared" si="43"/>
        <v>0</v>
      </c>
    </row>
    <row r="401" spans="1:15" ht="15" x14ac:dyDescent="0.25">
      <c r="A401" s="9">
        <v>2019</v>
      </c>
      <c r="B401" s="9">
        <v>10</v>
      </c>
      <c r="C401" s="10" t="s">
        <v>92</v>
      </c>
      <c r="D401" s="9">
        <v>74</v>
      </c>
      <c r="E401" s="9">
        <v>588.78</v>
      </c>
      <c r="F401" s="9">
        <v>89.85</v>
      </c>
      <c r="G401" s="9">
        <v>0</v>
      </c>
      <c r="H401" s="9">
        <v>0</v>
      </c>
      <c r="I401" s="9">
        <v>0</v>
      </c>
      <c r="J401" s="9">
        <v>0</v>
      </c>
      <c r="K401" s="9">
        <v>752.63</v>
      </c>
      <c r="L401" s="44">
        <f t="shared" si="40"/>
        <v>9.8321884591366274E-2</v>
      </c>
      <c r="M401" s="32">
        <f t="shared" si="41"/>
        <v>0.78229674607708966</v>
      </c>
      <c r="N401" s="32">
        <f t="shared" si="42"/>
        <v>0.11938136933154404</v>
      </c>
      <c r="O401" s="32">
        <f t="shared" si="43"/>
        <v>0</v>
      </c>
    </row>
    <row r="402" spans="1:15" ht="15" x14ac:dyDescent="0.25">
      <c r="A402" s="9">
        <v>2019</v>
      </c>
      <c r="B402" s="9">
        <v>11</v>
      </c>
      <c r="C402" s="10" t="s">
        <v>54</v>
      </c>
      <c r="D402" s="9">
        <v>67.099999999999994</v>
      </c>
      <c r="E402" s="9">
        <v>710.6</v>
      </c>
      <c r="F402" s="9">
        <v>27.4</v>
      </c>
      <c r="G402" s="9">
        <v>0</v>
      </c>
      <c r="H402" s="9">
        <v>0</v>
      </c>
      <c r="I402" s="9">
        <v>0</v>
      </c>
      <c r="J402" s="9">
        <v>0</v>
      </c>
      <c r="K402" s="9">
        <v>805.1</v>
      </c>
      <c r="L402" s="44">
        <f t="shared" si="40"/>
        <v>8.3343684014408143E-2</v>
      </c>
      <c r="M402" s="32">
        <f t="shared" si="41"/>
        <v>0.882623276611601</v>
      </c>
      <c r="N402" s="32">
        <f t="shared" si="42"/>
        <v>3.4033039373990805E-2</v>
      </c>
      <c r="O402" s="32">
        <f t="shared" si="43"/>
        <v>0</v>
      </c>
    </row>
    <row r="403" spans="1:15" ht="15" x14ac:dyDescent="0.25">
      <c r="A403" s="9">
        <v>2019</v>
      </c>
      <c r="B403" s="9">
        <v>12</v>
      </c>
      <c r="C403" s="10" t="s">
        <v>70</v>
      </c>
      <c r="D403" s="9">
        <v>78.3</v>
      </c>
      <c r="E403" s="9">
        <v>1020.21</v>
      </c>
      <c r="F403" s="9">
        <v>81.5</v>
      </c>
      <c r="G403" s="9">
        <v>0</v>
      </c>
      <c r="H403" s="9">
        <v>0</v>
      </c>
      <c r="I403" s="9">
        <v>0</v>
      </c>
      <c r="J403" s="9">
        <v>1.2</v>
      </c>
      <c r="K403" s="9">
        <v>1187.21</v>
      </c>
      <c r="L403" s="44">
        <f t="shared" si="40"/>
        <v>6.5952948509530748E-2</v>
      </c>
      <c r="M403" s="32">
        <f t="shared" si="41"/>
        <v>0.85933406895157549</v>
      </c>
      <c r="N403" s="32">
        <f t="shared" si="42"/>
        <v>6.8648343595488576E-2</v>
      </c>
      <c r="O403" s="32">
        <f t="shared" si="43"/>
        <v>1.0107731572341877E-3</v>
      </c>
    </row>
    <row r="404" spans="1:15" x14ac:dyDescent="0.2">
      <c r="A404" s="9">
        <v>2019</v>
      </c>
      <c r="B404" s="45">
        <v>13</v>
      </c>
      <c r="C404" s="45" t="s">
        <v>68</v>
      </c>
      <c r="D404" s="45">
        <v>69</v>
      </c>
      <c r="E404" s="45">
        <v>189.8</v>
      </c>
      <c r="F404" s="45">
        <v>613.5</v>
      </c>
      <c r="G404" s="45">
        <v>102</v>
      </c>
      <c r="H404" s="45">
        <v>18</v>
      </c>
      <c r="I404" s="45">
        <v>109.5</v>
      </c>
      <c r="J404" s="45">
        <v>0</v>
      </c>
      <c r="K404" s="45">
        <v>1101.8</v>
      </c>
      <c r="L404" s="46">
        <f t="shared" si="40"/>
        <v>6.2624795788709386E-2</v>
      </c>
      <c r="M404" s="47">
        <f t="shared" si="41"/>
        <v>0.17226356870575424</v>
      </c>
      <c r="N404" s="47">
        <f t="shared" si="42"/>
        <v>0.55681611907787254</v>
      </c>
      <c r="O404" s="47">
        <f t="shared" si="43"/>
        <v>0.20829551642766383</v>
      </c>
    </row>
    <row r="405" spans="1:15" ht="15" x14ac:dyDescent="0.25">
      <c r="A405" s="9">
        <v>2019</v>
      </c>
      <c r="B405" s="9">
        <v>14</v>
      </c>
      <c r="C405" s="10" t="s">
        <v>32</v>
      </c>
      <c r="D405" s="9">
        <v>12.1</v>
      </c>
      <c r="E405" s="9">
        <v>203.1</v>
      </c>
      <c r="F405" s="9">
        <v>0</v>
      </c>
      <c r="G405" s="9">
        <v>0</v>
      </c>
      <c r="H405" s="9">
        <v>0</v>
      </c>
      <c r="I405" s="9">
        <v>0</v>
      </c>
      <c r="J405" s="9">
        <v>0</v>
      </c>
      <c r="K405" s="9">
        <v>215.2</v>
      </c>
      <c r="L405" s="44">
        <f t="shared" si="40"/>
        <v>5.6226765799256506E-2</v>
      </c>
      <c r="M405" s="32">
        <f t="shared" si="41"/>
        <v>0.94377323420074355</v>
      </c>
      <c r="N405" s="32">
        <f t="shared" si="42"/>
        <v>0</v>
      </c>
      <c r="O405" s="32">
        <f t="shared" si="43"/>
        <v>0</v>
      </c>
    </row>
    <row r="406" spans="1:15" ht="15" x14ac:dyDescent="0.25">
      <c r="A406" s="9">
        <v>2019</v>
      </c>
      <c r="B406" s="9">
        <v>15</v>
      </c>
      <c r="C406" s="10" t="s">
        <v>58</v>
      </c>
      <c r="D406" s="9">
        <v>11.4</v>
      </c>
      <c r="E406" s="9">
        <v>307</v>
      </c>
      <c r="F406" s="9">
        <v>4.5</v>
      </c>
      <c r="G406" s="9">
        <v>0</v>
      </c>
      <c r="H406" s="9">
        <v>0</v>
      </c>
      <c r="I406" s="9">
        <v>0</v>
      </c>
      <c r="J406" s="9">
        <v>0</v>
      </c>
      <c r="K406" s="9">
        <v>322.89999999999998</v>
      </c>
      <c r="L406" s="44">
        <f t="shared" si="40"/>
        <v>3.5305048002477551E-2</v>
      </c>
      <c r="M406" s="32">
        <f t="shared" si="41"/>
        <v>0.95075874883864986</v>
      </c>
      <c r="N406" s="32">
        <f t="shared" si="42"/>
        <v>1.3936203158872717E-2</v>
      </c>
      <c r="O406" s="32">
        <f t="shared" si="43"/>
        <v>0</v>
      </c>
    </row>
    <row r="407" spans="1:15" ht="15" x14ac:dyDescent="0.25">
      <c r="A407" s="9">
        <v>2019</v>
      </c>
      <c r="B407" s="9">
        <v>16</v>
      </c>
      <c r="C407" s="10" t="s">
        <v>34</v>
      </c>
      <c r="D407" s="9">
        <v>6.8</v>
      </c>
      <c r="E407" s="9">
        <v>335.3</v>
      </c>
      <c r="F407" s="9">
        <v>12.25</v>
      </c>
      <c r="G407" s="9">
        <v>0</v>
      </c>
      <c r="H407" s="9">
        <v>0</v>
      </c>
      <c r="I407" s="9">
        <v>0</v>
      </c>
      <c r="J407" s="9">
        <v>0</v>
      </c>
      <c r="K407" s="9">
        <v>354.35</v>
      </c>
      <c r="L407" s="44">
        <f t="shared" si="40"/>
        <v>1.9190066318611542E-2</v>
      </c>
      <c r="M407" s="32">
        <f t="shared" si="41"/>
        <v>0.94623959362212495</v>
      </c>
      <c r="N407" s="32">
        <f t="shared" si="42"/>
        <v>3.4570340059263439E-2</v>
      </c>
      <c r="O407" s="32">
        <f t="shared" si="43"/>
        <v>0</v>
      </c>
    </row>
    <row r="408" spans="1:15" ht="15" x14ac:dyDescent="0.25">
      <c r="A408" s="9">
        <v>2019</v>
      </c>
      <c r="B408" s="9">
        <v>17</v>
      </c>
      <c r="C408" s="10" t="s">
        <v>28</v>
      </c>
      <c r="D408" s="9">
        <v>104.32</v>
      </c>
      <c r="E408" s="9">
        <v>883.23</v>
      </c>
      <c r="F408" s="9">
        <v>97</v>
      </c>
      <c r="G408" s="9">
        <v>0</v>
      </c>
      <c r="H408" s="9">
        <v>0</v>
      </c>
      <c r="I408" s="9">
        <v>0</v>
      </c>
      <c r="J408" s="9">
        <v>0</v>
      </c>
      <c r="K408" s="9">
        <v>1084.55</v>
      </c>
      <c r="L408" s="44">
        <f t="shared" si="40"/>
        <v>9.6187358812410681E-2</v>
      </c>
      <c r="M408" s="32">
        <f t="shared" si="41"/>
        <v>0.8143746254206814</v>
      </c>
      <c r="N408" s="32">
        <f t="shared" si="42"/>
        <v>8.9438015766907936E-2</v>
      </c>
      <c r="O408" s="32">
        <f t="shared" si="43"/>
        <v>0</v>
      </c>
    </row>
    <row r="409" spans="1:15" ht="15" x14ac:dyDescent="0.25">
      <c r="A409" s="9">
        <v>2019</v>
      </c>
      <c r="B409" s="9">
        <v>18</v>
      </c>
      <c r="C409" s="10" t="s">
        <v>60</v>
      </c>
      <c r="D409" s="9">
        <v>5.5</v>
      </c>
      <c r="E409" s="9">
        <v>135.99</v>
      </c>
      <c r="F409" s="9">
        <v>4.5</v>
      </c>
      <c r="G409" s="9">
        <v>0</v>
      </c>
      <c r="H409" s="9">
        <v>0</v>
      </c>
      <c r="I409" s="9">
        <v>0</v>
      </c>
      <c r="J409" s="9">
        <v>1</v>
      </c>
      <c r="K409" s="9">
        <v>146.99</v>
      </c>
      <c r="L409" s="44">
        <f t="shared" si="40"/>
        <v>3.7417511395333017E-2</v>
      </c>
      <c r="M409" s="32">
        <f t="shared" si="41"/>
        <v>0.92516497720933399</v>
      </c>
      <c r="N409" s="32">
        <f t="shared" si="42"/>
        <v>3.0614327505272466E-2</v>
      </c>
      <c r="O409" s="32">
        <f t="shared" si="43"/>
        <v>6.8031838900605478E-3</v>
      </c>
    </row>
    <row r="410" spans="1:15" ht="15" x14ac:dyDescent="0.25">
      <c r="A410" s="9">
        <v>2019</v>
      </c>
      <c r="B410" s="9">
        <v>19</v>
      </c>
      <c r="C410" s="10" t="s">
        <v>36</v>
      </c>
      <c r="D410" s="9">
        <v>31.25</v>
      </c>
      <c r="E410" s="9">
        <v>563</v>
      </c>
      <c r="F410" s="9">
        <v>37.6</v>
      </c>
      <c r="G410" s="9">
        <v>0</v>
      </c>
      <c r="H410" s="9">
        <v>0</v>
      </c>
      <c r="I410" s="9">
        <v>0</v>
      </c>
      <c r="J410" s="9">
        <v>0</v>
      </c>
      <c r="K410" s="9">
        <v>631.85</v>
      </c>
      <c r="L410" s="44">
        <f t="shared" si="40"/>
        <v>4.9457940967001658E-2</v>
      </c>
      <c r="M410" s="32">
        <f t="shared" si="41"/>
        <v>0.89103426446150191</v>
      </c>
      <c r="N410" s="32">
        <f t="shared" si="42"/>
        <v>5.9507794571496402E-2</v>
      </c>
      <c r="O410" s="32">
        <f t="shared" si="43"/>
        <v>0</v>
      </c>
    </row>
    <row r="411" spans="1:15" ht="15" x14ac:dyDescent="0.25">
      <c r="A411" s="9">
        <v>2019</v>
      </c>
      <c r="B411" s="9">
        <v>20</v>
      </c>
      <c r="C411" s="10" t="s">
        <v>84</v>
      </c>
      <c r="D411" s="9">
        <v>50.69</v>
      </c>
      <c r="E411" s="9">
        <v>923.48</v>
      </c>
      <c r="F411" s="9">
        <v>79.75</v>
      </c>
      <c r="G411" s="9">
        <v>0</v>
      </c>
      <c r="H411" s="9">
        <v>0</v>
      </c>
      <c r="I411" s="9">
        <v>0</v>
      </c>
      <c r="J411" s="9">
        <v>2.2000000000000002</v>
      </c>
      <c r="K411" s="9">
        <v>1056.1199999999999</v>
      </c>
      <c r="L411" s="44">
        <f t="shared" si="40"/>
        <v>4.7996439798507748E-2</v>
      </c>
      <c r="M411" s="32">
        <f t="shared" si="41"/>
        <v>0.87440821118812262</v>
      </c>
      <c r="N411" s="32">
        <f t="shared" si="42"/>
        <v>7.5512252395561114E-2</v>
      </c>
      <c r="O411" s="32">
        <f t="shared" si="43"/>
        <v>2.0830966178085829E-3</v>
      </c>
    </row>
    <row r="412" spans="1:15" ht="15" x14ac:dyDescent="0.25">
      <c r="A412" s="9">
        <v>2019</v>
      </c>
      <c r="B412" s="9">
        <v>21</v>
      </c>
      <c r="C412" s="10" t="s">
        <v>76</v>
      </c>
      <c r="D412" s="9">
        <v>31.78</v>
      </c>
      <c r="E412" s="9">
        <v>415.11</v>
      </c>
      <c r="F412" s="9">
        <v>23.13</v>
      </c>
      <c r="G412" s="9">
        <v>0</v>
      </c>
      <c r="H412" s="9">
        <v>0</v>
      </c>
      <c r="I412" s="9">
        <v>0</v>
      </c>
      <c r="J412" s="9">
        <v>0</v>
      </c>
      <c r="K412" s="9">
        <v>470.02</v>
      </c>
      <c r="L412" s="44">
        <f t="shared" si="40"/>
        <v>6.7614144078975369E-2</v>
      </c>
      <c r="M412" s="32">
        <f t="shared" si="41"/>
        <v>0.88317518403472195</v>
      </c>
      <c r="N412" s="32">
        <f t="shared" si="42"/>
        <v>4.9210671886302709E-2</v>
      </c>
      <c r="O412" s="32">
        <f t="shared" si="43"/>
        <v>0</v>
      </c>
    </row>
    <row r="413" spans="1:15" ht="15" x14ac:dyDescent="0.25">
      <c r="A413" s="9">
        <v>2019</v>
      </c>
      <c r="B413" s="9">
        <v>22</v>
      </c>
      <c r="C413" s="10" t="s">
        <v>74</v>
      </c>
      <c r="D413" s="9">
        <v>84.7</v>
      </c>
      <c r="E413" s="9">
        <v>993.5</v>
      </c>
      <c r="F413" s="9">
        <v>80.2</v>
      </c>
      <c r="G413" s="9">
        <v>0</v>
      </c>
      <c r="H413" s="9">
        <v>0</v>
      </c>
      <c r="I413" s="9">
        <v>0</v>
      </c>
      <c r="J413" s="9">
        <v>0</v>
      </c>
      <c r="K413" s="9">
        <v>1158.4000000000001</v>
      </c>
      <c r="L413" s="44">
        <f t="shared" si="40"/>
        <v>7.3118093922651936E-2</v>
      </c>
      <c r="M413" s="32">
        <f t="shared" si="41"/>
        <v>0.85764848066298338</v>
      </c>
      <c r="N413" s="32">
        <f t="shared" si="42"/>
        <v>6.9233425414364641E-2</v>
      </c>
      <c r="O413" s="32">
        <f t="shared" si="43"/>
        <v>0</v>
      </c>
    </row>
    <row r="414" spans="1:15" ht="15" x14ac:dyDescent="0.25">
      <c r="A414" s="9">
        <v>2019</v>
      </c>
      <c r="B414" s="9">
        <v>23</v>
      </c>
      <c r="C414" s="10" t="s">
        <v>50</v>
      </c>
      <c r="D414" s="9">
        <v>18.7</v>
      </c>
      <c r="E414" s="9">
        <v>432.53</v>
      </c>
      <c r="F414" s="9">
        <v>18.39</v>
      </c>
      <c r="G414" s="9">
        <v>0</v>
      </c>
      <c r="H414" s="9">
        <v>0</v>
      </c>
      <c r="I414" s="9">
        <v>0</v>
      </c>
      <c r="J414" s="9">
        <v>0</v>
      </c>
      <c r="K414" s="9">
        <v>469.62</v>
      </c>
      <c r="L414" s="44">
        <f t="shared" si="40"/>
        <v>3.9819428474085428E-2</v>
      </c>
      <c r="M414" s="32">
        <f t="shared" si="41"/>
        <v>0.92102125122439416</v>
      </c>
      <c r="N414" s="32">
        <f t="shared" si="42"/>
        <v>3.9159320301520376E-2</v>
      </c>
      <c r="O414" s="32">
        <f t="shared" si="43"/>
        <v>0</v>
      </c>
    </row>
    <row r="415" spans="1:15" ht="15" x14ac:dyDescent="0.25">
      <c r="A415" s="9">
        <v>2019</v>
      </c>
      <c r="B415" s="9">
        <v>24</v>
      </c>
      <c r="C415" s="10" t="s">
        <v>30</v>
      </c>
      <c r="D415" s="9">
        <v>0</v>
      </c>
      <c r="E415" s="9">
        <v>156.15</v>
      </c>
      <c r="F415" s="9">
        <v>0</v>
      </c>
      <c r="G415" s="9">
        <v>0</v>
      </c>
      <c r="H415" s="9">
        <v>0</v>
      </c>
      <c r="I415" s="9">
        <v>0</v>
      </c>
      <c r="J415" s="9">
        <v>0</v>
      </c>
      <c r="K415" s="9">
        <v>156.15</v>
      </c>
      <c r="L415" s="44">
        <f t="shared" si="40"/>
        <v>0</v>
      </c>
      <c r="M415" s="32">
        <f t="shared" si="41"/>
        <v>1</v>
      </c>
      <c r="N415" s="32">
        <f t="shared" si="42"/>
        <v>0</v>
      </c>
      <c r="O415" s="32">
        <f t="shared" si="43"/>
        <v>0</v>
      </c>
    </row>
    <row r="416" spans="1:15" ht="15" x14ac:dyDescent="0.25">
      <c r="A416" s="9">
        <v>2019</v>
      </c>
      <c r="B416" s="9">
        <v>25</v>
      </c>
      <c r="C416" s="10" t="s">
        <v>82</v>
      </c>
      <c r="D416" s="9">
        <v>12.2</v>
      </c>
      <c r="E416" s="9">
        <v>425.7</v>
      </c>
      <c r="F416" s="9">
        <v>66.8</v>
      </c>
      <c r="G416" s="9">
        <v>0</v>
      </c>
      <c r="H416" s="9">
        <v>0</v>
      </c>
      <c r="I416" s="9">
        <v>0</v>
      </c>
      <c r="J416" s="9">
        <v>0</v>
      </c>
      <c r="K416" s="9">
        <v>504.7</v>
      </c>
      <c r="L416" s="44">
        <f t="shared" si="40"/>
        <v>2.4172775906479097E-2</v>
      </c>
      <c r="M416" s="32">
        <f t="shared" si="41"/>
        <v>0.84347136913017629</v>
      </c>
      <c r="N416" s="32">
        <f t="shared" si="42"/>
        <v>0.13235585496334457</v>
      </c>
      <c r="O416" s="32">
        <f t="shared" si="43"/>
        <v>0</v>
      </c>
    </row>
    <row r="417" spans="1:15" ht="15" x14ac:dyDescent="0.25">
      <c r="A417" s="9">
        <v>2019</v>
      </c>
      <c r="B417" s="9">
        <v>26</v>
      </c>
      <c r="C417" s="10" t="s">
        <v>44</v>
      </c>
      <c r="D417" s="9">
        <v>159.80000000000001</v>
      </c>
      <c r="E417" s="9">
        <v>1458</v>
      </c>
      <c r="F417" s="9">
        <v>163.5</v>
      </c>
      <c r="G417" s="9">
        <v>0</v>
      </c>
      <c r="H417" s="9">
        <v>0</v>
      </c>
      <c r="I417" s="9">
        <v>0</v>
      </c>
      <c r="J417" s="9">
        <v>4.4000000000000004</v>
      </c>
      <c r="K417" s="9">
        <v>1785.7</v>
      </c>
      <c r="L417" s="44">
        <f t="shared" si="40"/>
        <v>8.9488715909727276E-2</v>
      </c>
      <c r="M417" s="32">
        <f t="shared" si="41"/>
        <v>0.81648653189225506</v>
      </c>
      <c r="N417" s="32">
        <f t="shared" si="42"/>
        <v>9.1560732485859886E-2</v>
      </c>
      <c r="O417" s="32">
        <f t="shared" si="43"/>
        <v>2.4640197121576974E-3</v>
      </c>
    </row>
    <row r="418" spans="1:15" ht="15" x14ac:dyDescent="0.25">
      <c r="A418" s="9">
        <v>2019</v>
      </c>
      <c r="B418" s="9">
        <v>27</v>
      </c>
      <c r="C418" s="10" t="s">
        <v>62</v>
      </c>
      <c r="D418" s="9">
        <v>42.15</v>
      </c>
      <c r="E418" s="9">
        <v>581.94000000000005</v>
      </c>
      <c r="F418" s="9">
        <v>53.71</v>
      </c>
      <c r="G418" s="9">
        <v>0</v>
      </c>
      <c r="H418" s="9">
        <v>0</v>
      </c>
      <c r="I418" s="9">
        <v>0</v>
      </c>
      <c r="J418" s="9">
        <v>0</v>
      </c>
      <c r="K418" s="9">
        <v>677.8</v>
      </c>
      <c r="L418" s="44">
        <f t="shared" si="40"/>
        <v>6.2186485688993806E-2</v>
      </c>
      <c r="M418" s="32">
        <f t="shared" si="41"/>
        <v>0.85857185010327541</v>
      </c>
      <c r="N418" s="32">
        <f t="shared" si="42"/>
        <v>7.9241664207730905E-2</v>
      </c>
      <c r="O418" s="32">
        <f t="shared" si="43"/>
        <v>0</v>
      </c>
    </row>
    <row r="419" spans="1:15" ht="15" x14ac:dyDescent="0.25">
      <c r="A419" s="9">
        <v>2019</v>
      </c>
      <c r="B419" s="9">
        <v>28</v>
      </c>
      <c r="C419" s="10" t="s">
        <v>78</v>
      </c>
      <c r="D419" s="9">
        <v>141.05000000000001</v>
      </c>
      <c r="E419" s="9">
        <v>1053.03</v>
      </c>
      <c r="F419" s="9">
        <v>127.8</v>
      </c>
      <c r="G419" s="9">
        <v>0</v>
      </c>
      <c r="H419" s="9">
        <v>0</v>
      </c>
      <c r="I419" s="9">
        <v>0</v>
      </c>
      <c r="J419" s="9">
        <v>0</v>
      </c>
      <c r="K419" s="9">
        <v>1321.88</v>
      </c>
      <c r="L419" s="44">
        <f t="shared" si="40"/>
        <v>0.10670408811692438</v>
      </c>
      <c r="M419" s="32">
        <f t="shared" si="41"/>
        <v>0.79661542651375306</v>
      </c>
      <c r="N419" s="32">
        <f t="shared" si="42"/>
        <v>9.6680485369322472E-2</v>
      </c>
      <c r="O419" s="32">
        <f t="shared" si="43"/>
        <v>0</v>
      </c>
    </row>
    <row r="420" spans="1:15" ht="15" x14ac:dyDescent="0.25">
      <c r="A420" s="9">
        <v>2019</v>
      </c>
      <c r="B420" s="9">
        <v>29</v>
      </c>
      <c r="C420" s="10" t="s">
        <v>38</v>
      </c>
      <c r="D420" s="9">
        <v>57</v>
      </c>
      <c r="E420" s="9">
        <v>621.02</v>
      </c>
      <c r="F420" s="9">
        <v>12</v>
      </c>
      <c r="G420" s="9">
        <v>0</v>
      </c>
      <c r="H420" s="9">
        <v>0</v>
      </c>
      <c r="I420" s="9">
        <v>0</v>
      </c>
      <c r="J420" s="9">
        <v>0</v>
      </c>
      <c r="K420" s="9">
        <v>690.02</v>
      </c>
      <c r="L420" s="44">
        <f t="shared" si="40"/>
        <v>8.2606301266629961E-2</v>
      </c>
      <c r="M420" s="32">
        <f t="shared" si="41"/>
        <v>0.90000289846671111</v>
      </c>
      <c r="N420" s="32">
        <f t="shared" si="42"/>
        <v>1.7390800266658939E-2</v>
      </c>
      <c r="O420" s="32">
        <f t="shared" si="43"/>
        <v>0</v>
      </c>
    </row>
    <row r="421" spans="1:15" ht="15" x14ac:dyDescent="0.25">
      <c r="A421" s="9">
        <v>2019</v>
      </c>
      <c r="B421" s="9">
        <v>30</v>
      </c>
      <c r="C421" s="10" t="s">
        <v>56</v>
      </c>
      <c r="D421" s="9">
        <v>17.309999999999999</v>
      </c>
      <c r="E421" s="9">
        <v>209.69</v>
      </c>
      <c r="F421" s="9">
        <v>12</v>
      </c>
      <c r="G421" s="9">
        <v>0</v>
      </c>
      <c r="H421" s="9">
        <v>0</v>
      </c>
      <c r="I421" s="9">
        <v>0</v>
      </c>
      <c r="J421" s="9">
        <v>1.2</v>
      </c>
      <c r="K421" s="9">
        <v>240.2</v>
      </c>
      <c r="L421" s="44">
        <f t="shared" si="40"/>
        <v>7.2064945878434636E-2</v>
      </c>
      <c r="M421" s="32">
        <f t="shared" si="41"/>
        <v>0.8729808492922565</v>
      </c>
      <c r="N421" s="32">
        <f t="shared" si="42"/>
        <v>4.9958368026644467E-2</v>
      </c>
      <c r="O421" s="32">
        <f t="shared" si="43"/>
        <v>4.9958368026644462E-3</v>
      </c>
    </row>
    <row r="422" spans="1:15" ht="15" x14ac:dyDescent="0.25">
      <c r="A422" s="9">
        <v>2019</v>
      </c>
      <c r="B422" s="9">
        <v>31</v>
      </c>
      <c r="C422" s="10" t="s">
        <v>64</v>
      </c>
      <c r="D422" s="9">
        <v>57.76</v>
      </c>
      <c r="E422" s="9">
        <v>328.79</v>
      </c>
      <c r="F422" s="9">
        <v>44.1</v>
      </c>
      <c r="G422" s="9">
        <v>0</v>
      </c>
      <c r="H422" s="9">
        <v>0</v>
      </c>
      <c r="I422" s="9">
        <v>0</v>
      </c>
      <c r="J422" s="9">
        <v>0</v>
      </c>
      <c r="K422" s="9">
        <v>430.65</v>
      </c>
      <c r="L422" s="44">
        <f t="shared" si="40"/>
        <v>0.13412283757111343</v>
      </c>
      <c r="M422" s="32">
        <f t="shared" si="41"/>
        <v>0.76347381864623254</v>
      </c>
      <c r="N422" s="32">
        <f t="shared" si="42"/>
        <v>0.10240334378265413</v>
      </c>
      <c r="O422" s="32">
        <f t="shared" si="43"/>
        <v>0</v>
      </c>
    </row>
    <row r="423" spans="1:15" ht="15" x14ac:dyDescent="0.25">
      <c r="A423" s="9">
        <v>2019</v>
      </c>
      <c r="B423" s="9">
        <v>32</v>
      </c>
      <c r="C423" s="10" t="s">
        <v>72</v>
      </c>
      <c r="D423" s="9">
        <v>203.45</v>
      </c>
      <c r="E423" s="9">
        <v>1481.51</v>
      </c>
      <c r="F423" s="9">
        <v>129</v>
      </c>
      <c r="G423" s="9">
        <v>0</v>
      </c>
      <c r="H423" s="9">
        <v>0</v>
      </c>
      <c r="I423" s="9">
        <v>0</v>
      </c>
      <c r="J423" s="9">
        <v>0</v>
      </c>
      <c r="K423" s="9">
        <v>1816.96</v>
      </c>
      <c r="L423" s="44">
        <f t="shared" si="40"/>
        <v>0.11197274568510038</v>
      </c>
      <c r="M423" s="32">
        <f t="shared" si="41"/>
        <v>0.81537843430785484</v>
      </c>
      <c r="N423" s="32">
        <f t="shared" si="42"/>
        <v>7.099771046143008E-2</v>
      </c>
      <c r="O423" s="32">
        <f t="shared" si="43"/>
        <v>0</v>
      </c>
    </row>
    <row r="424" spans="1:15" ht="15" x14ac:dyDescent="0.25">
      <c r="A424" s="9">
        <v>2019</v>
      </c>
      <c r="B424" s="9">
        <v>33</v>
      </c>
      <c r="C424" s="10" t="s">
        <v>88</v>
      </c>
      <c r="D424" s="9">
        <v>21.25</v>
      </c>
      <c r="E424" s="9">
        <v>330.45</v>
      </c>
      <c r="F424" s="9">
        <v>28.5</v>
      </c>
      <c r="G424" s="9">
        <v>0</v>
      </c>
      <c r="H424" s="9">
        <v>0</v>
      </c>
      <c r="I424" s="9">
        <v>0</v>
      </c>
      <c r="J424" s="9">
        <v>0</v>
      </c>
      <c r="K424" s="9">
        <v>380.2</v>
      </c>
      <c r="L424" s="44">
        <f t="shared" si="40"/>
        <v>5.5891635981062601E-2</v>
      </c>
      <c r="M424" s="32">
        <f t="shared" si="41"/>
        <v>0.86914781693845344</v>
      </c>
      <c r="N424" s="32">
        <f t="shared" si="42"/>
        <v>7.4960547080483955E-2</v>
      </c>
      <c r="O424" s="32">
        <f t="shared" si="43"/>
        <v>0</v>
      </c>
    </row>
    <row r="425" spans="1:15" ht="15" x14ac:dyDescent="0.25">
      <c r="A425" s="9">
        <v>2019</v>
      </c>
      <c r="B425" s="9">
        <v>34</v>
      </c>
      <c r="C425" s="10" t="s">
        <v>94</v>
      </c>
      <c r="D425" s="9">
        <v>37.9</v>
      </c>
      <c r="E425" s="9">
        <v>479.7</v>
      </c>
      <c r="F425" s="9">
        <v>46.5</v>
      </c>
      <c r="G425" s="9">
        <v>0</v>
      </c>
      <c r="H425" s="9">
        <v>0</v>
      </c>
      <c r="I425" s="9">
        <v>0</v>
      </c>
      <c r="J425" s="9">
        <v>0</v>
      </c>
      <c r="K425" s="9">
        <v>564.1</v>
      </c>
      <c r="L425" s="44">
        <f t="shared" si="40"/>
        <v>6.718666903031377E-2</v>
      </c>
      <c r="M425" s="32">
        <f t="shared" si="41"/>
        <v>0.85038113809608218</v>
      </c>
      <c r="N425" s="32">
        <f t="shared" si="42"/>
        <v>8.2432192873603968E-2</v>
      </c>
      <c r="O425" s="32">
        <f t="shared" si="43"/>
        <v>0</v>
      </c>
    </row>
    <row r="426" spans="1:15" ht="15" x14ac:dyDescent="0.25">
      <c r="A426" s="9">
        <v>2019</v>
      </c>
      <c r="B426" s="9">
        <v>35</v>
      </c>
      <c r="C426" s="10" t="s">
        <v>18</v>
      </c>
      <c r="D426" s="9">
        <v>63.55</v>
      </c>
      <c r="E426" s="9">
        <v>674.1</v>
      </c>
      <c r="F426" s="9">
        <v>22.5</v>
      </c>
      <c r="G426" s="9">
        <v>0</v>
      </c>
      <c r="H426" s="9">
        <v>0</v>
      </c>
      <c r="I426" s="9">
        <v>0</v>
      </c>
      <c r="J426" s="9">
        <v>0</v>
      </c>
      <c r="K426" s="9">
        <v>762.63</v>
      </c>
      <c r="L426" s="44">
        <f t="shared" si="40"/>
        <v>8.3330055203702971E-2</v>
      </c>
      <c r="M426" s="32">
        <f t="shared" si="41"/>
        <v>0.88391487352975895</v>
      </c>
      <c r="N426" s="32">
        <f t="shared" si="42"/>
        <v>2.9503166673222926E-2</v>
      </c>
      <c r="O426" s="32">
        <f t="shared" si="43"/>
        <v>0</v>
      </c>
    </row>
    <row r="427" spans="1:15" ht="15" x14ac:dyDescent="0.25">
      <c r="A427" s="9">
        <v>2019</v>
      </c>
      <c r="B427" s="9">
        <v>36</v>
      </c>
      <c r="C427" s="10" t="s">
        <v>40</v>
      </c>
      <c r="D427" s="9">
        <v>111.5</v>
      </c>
      <c r="E427" s="9">
        <v>706.5</v>
      </c>
      <c r="F427" s="9">
        <v>69.5</v>
      </c>
      <c r="G427" s="9">
        <v>0</v>
      </c>
      <c r="H427" s="9">
        <v>0</v>
      </c>
      <c r="I427" s="9">
        <v>0</v>
      </c>
      <c r="J427" s="9">
        <v>0</v>
      </c>
      <c r="K427" s="9">
        <v>887.5</v>
      </c>
      <c r="L427" s="44">
        <f t="shared" si="40"/>
        <v>0.1256338028169014</v>
      </c>
      <c r="M427" s="32">
        <f t="shared" si="41"/>
        <v>0.796056338028169</v>
      </c>
      <c r="N427" s="32">
        <f t="shared" si="42"/>
        <v>7.8309859154929579E-2</v>
      </c>
      <c r="O427" s="32">
        <f t="shared" si="43"/>
        <v>0</v>
      </c>
    </row>
    <row r="428" spans="1:15" s="6" customFormat="1" ht="15" x14ac:dyDescent="0.25">
      <c r="A428" s="9">
        <v>2019</v>
      </c>
      <c r="B428" s="9">
        <v>37</v>
      </c>
      <c r="C428" s="10" t="s">
        <v>80</v>
      </c>
      <c r="D428" s="9">
        <v>0</v>
      </c>
      <c r="E428" s="9">
        <v>330</v>
      </c>
      <c r="F428" s="9">
        <v>0</v>
      </c>
      <c r="G428" s="9">
        <v>0</v>
      </c>
      <c r="H428" s="9">
        <v>0</v>
      </c>
      <c r="I428" s="9">
        <v>0</v>
      </c>
      <c r="J428" s="9">
        <v>0</v>
      </c>
      <c r="K428" s="9">
        <v>330</v>
      </c>
      <c r="L428" s="44">
        <f t="shared" si="40"/>
        <v>0</v>
      </c>
      <c r="M428" s="32">
        <f t="shared" si="41"/>
        <v>1</v>
      </c>
      <c r="N428" s="32">
        <f t="shared" si="42"/>
        <v>0</v>
      </c>
      <c r="O428" s="32">
        <f t="shared" si="43"/>
        <v>0</v>
      </c>
    </row>
    <row r="429" spans="1:15" ht="15" x14ac:dyDescent="0.25">
      <c r="A429" s="9">
        <v>2019</v>
      </c>
      <c r="B429" s="9">
        <v>39</v>
      </c>
      <c r="C429" s="10" t="s">
        <v>20</v>
      </c>
      <c r="D429" s="9">
        <v>30.85</v>
      </c>
      <c r="E429" s="9">
        <v>772</v>
      </c>
      <c r="F429" s="9">
        <v>58.5</v>
      </c>
      <c r="G429" s="9">
        <v>0</v>
      </c>
      <c r="H429" s="9">
        <v>0</v>
      </c>
      <c r="I429" s="9">
        <v>0</v>
      </c>
      <c r="J429" s="9">
        <v>0</v>
      </c>
      <c r="K429" s="9">
        <v>861.35</v>
      </c>
      <c r="L429" s="44">
        <f t="shared" si="40"/>
        <v>3.5815870435943579E-2</v>
      </c>
      <c r="M429" s="32">
        <f t="shared" si="41"/>
        <v>0.89626748708422821</v>
      </c>
      <c r="N429" s="32">
        <f t="shared" si="42"/>
        <v>6.7916642479828176E-2</v>
      </c>
      <c r="O429" s="32">
        <f t="shared" si="43"/>
        <v>0</v>
      </c>
    </row>
    <row r="430" spans="1:15" ht="15" x14ac:dyDescent="0.25">
      <c r="A430" s="9">
        <v>2019</v>
      </c>
      <c r="B430" s="9">
        <v>40</v>
      </c>
      <c r="C430" s="10" t="s">
        <v>52</v>
      </c>
      <c r="D430" s="9">
        <v>0</v>
      </c>
      <c r="E430" s="9">
        <v>124.42</v>
      </c>
      <c r="F430" s="9">
        <v>6.1</v>
      </c>
      <c r="G430" s="9">
        <v>0</v>
      </c>
      <c r="H430" s="9">
        <v>0</v>
      </c>
      <c r="I430" s="9">
        <v>0</v>
      </c>
      <c r="J430" s="9">
        <v>0</v>
      </c>
      <c r="K430" s="9">
        <v>130.52000000000001</v>
      </c>
      <c r="L430" s="44">
        <f t="shared" si="40"/>
        <v>0</v>
      </c>
      <c r="M430" s="32">
        <f t="shared" si="41"/>
        <v>0.95326386760649706</v>
      </c>
      <c r="N430" s="32">
        <f t="shared" si="42"/>
        <v>4.6736132393502904E-2</v>
      </c>
      <c r="O430" s="32">
        <f t="shared" si="43"/>
        <v>0</v>
      </c>
    </row>
    <row r="431" spans="1:15" ht="15" x14ac:dyDescent="0.25">
      <c r="A431" s="9">
        <v>2019</v>
      </c>
      <c r="B431" s="9">
        <v>41</v>
      </c>
      <c r="C431" s="10" t="s">
        <v>90</v>
      </c>
      <c r="D431" s="9">
        <v>28.6</v>
      </c>
      <c r="E431" s="9">
        <v>167.1</v>
      </c>
      <c r="F431" s="9">
        <v>17.100000000000001</v>
      </c>
      <c r="G431" s="9">
        <v>0</v>
      </c>
      <c r="H431" s="9">
        <v>0</v>
      </c>
      <c r="I431" s="9">
        <v>0</v>
      </c>
      <c r="J431" s="9">
        <v>0</v>
      </c>
      <c r="K431" s="9">
        <v>212.8</v>
      </c>
      <c r="L431" s="44">
        <f t="shared" si="40"/>
        <v>0.13439849624060152</v>
      </c>
      <c r="M431" s="32">
        <f t="shared" si="41"/>
        <v>0.78524436090225558</v>
      </c>
      <c r="N431" s="32">
        <f t="shared" si="42"/>
        <v>8.0357142857142863E-2</v>
      </c>
      <c r="O431" s="32">
        <f t="shared" si="43"/>
        <v>0</v>
      </c>
    </row>
    <row r="432" spans="1:15" ht="15" x14ac:dyDescent="0.25">
      <c r="A432" s="9">
        <v>2019</v>
      </c>
      <c r="B432" s="9">
        <v>42</v>
      </c>
      <c r="C432" s="10" t="s">
        <v>48</v>
      </c>
      <c r="D432" s="9">
        <v>53.39</v>
      </c>
      <c r="E432" s="9">
        <v>329.25</v>
      </c>
      <c r="F432" s="9">
        <v>56.95</v>
      </c>
      <c r="G432" s="9">
        <v>0</v>
      </c>
      <c r="H432" s="9">
        <v>0</v>
      </c>
      <c r="I432" s="9">
        <v>0</v>
      </c>
      <c r="J432" s="9">
        <v>0</v>
      </c>
      <c r="K432" s="9">
        <v>444.09</v>
      </c>
      <c r="L432" s="44">
        <f t="shared" si="40"/>
        <v>0.1202233781440699</v>
      </c>
      <c r="M432" s="32">
        <f t="shared" si="41"/>
        <v>0.74140376950618125</v>
      </c>
      <c r="N432" s="32">
        <f t="shared" si="42"/>
        <v>0.12823977121754601</v>
      </c>
      <c r="O432" s="32">
        <f t="shared" si="43"/>
        <v>0</v>
      </c>
    </row>
    <row r="433" spans="1:15" ht="15" x14ac:dyDescent="0.25">
      <c r="A433" s="9">
        <v>2019</v>
      </c>
      <c r="B433" s="9">
        <v>43</v>
      </c>
      <c r="C433" s="10" t="s">
        <v>86</v>
      </c>
      <c r="D433" s="9">
        <v>28.1</v>
      </c>
      <c r="E433" s="9">
        <v>219.1</v>
      </c>
      <c r="F433" s="9">
        <v>27</v>
      </c>
      <c r="G433" s="9">
        <v>0</v>
      </c>
      <c r="H433" s="9">
        <v>0</v>
      </c>
      <c r="I433" s="9">
        <v>0</v>
      </c>
      <c r="J433" s="9">
        <v>0</v>
      </c>
      <c r="K433" s="9">
        <v>274.2</v>
      </c>
      <c r="L433" s="44">
        <f t="shared" si="40"/>
        <v>0.10247994164843181</v>
      </c>
      <c r="M433" s="32">
        <f t="shared" si="41"/>
        <v>0.79905178701677604</v>
      </c>
      <c r="N433" s="32">
        <f t="shared" si="42"/>
        <v>9.8468271334792121E-2</v>
      </c>
      <c r="O433" s="32">
        <f t="shared" si="43"/>
        <v>0</v>
      </c>
    </row>
    <row r="434" spans="1:15" ht="15" x14ac:dyDescent="0.25">
      <c r="A434" s="9">
        <v>2019</v>
      </c>
      <c r="B434" s="9">
        <v>44</v>
      </c>
      <c r="C434" s="10" t="s">
        <v>42</v>
      </c>
      <c r="D434" s="9">
        <v>12.7</v>
      </c>
      <c r="E434" s="9">
        <v>101.1</v>
      </c>
      <c r="F434" s="9">
        <v>11</v>
      </c>
      <c r="G434" s="9">
        <v>0</v>
      </c>
      <c r="H434" s="9">
        <v>0</v>
      </c>
      <c r="I434" s="9">
        <v>0</v>
      </c>
      <c r="J434" s="9">
        <v>1</v>
      </c>
      <c r="K434" s="9">
        <v>125.8</v>
      </c>
      <c r="L434" s="44">
        <f t="shared" si="40"/>
        <v>0.10095389507154212</v>
      </c>
      <c r="M434" s="32">
        <f t="shared" si="41"/>
        <v>0.80365659777424481</v>
      </c>
      <c r="N434" s="32">
        <f t="shared" si="42"/>
        <v>8.7440381558028621E-2</v>
      </c>
      <c r="O434" s="32">
        <f t="shared" si="43"/>
        <v>7.9491255961844191E-3</v>
      </c>
    </row>
    <row r="435" spans="1:15" ht="15" x14ac:dyDescent="0.25">
      <c r="A435" s="9">
        <v>2019</v>
      </c>
      <c r="B435" s="9">
        <v>98</v>
      </c>
      <c r="C435" s="10" t="s">
        <v>96</v>
      </c>
      <c r="D435" s="9">
        <v>16.899999999999999</v>
      </c>
      <c r="E435" s="9">
        <v>84.1</v>
      </c>
      <c r="F435" s="9">
        <v>0</v>
      </c>
      <c r="G435" s="9">
        <v>0</v>
      </c>
      <c r="H435" s="9">
        <v>0</v>
      </c>
      <c r="I435" s="9">
        <v>0</v>
      </c>
      <c r="J435" s="9">
        <v>0</v>
      </c>
      <c r="K435" s="9">
        <v>101</v>
      </c>
      <c r="L435" s="44">
        <f t="shared" si="40"/>
        <v>0.16732673267326731</v>
      </c>
      <c r="M435" s="32">
        <f t="shared" si="41"/>
        <v>0.83267326732673264</v>
      </c>
      <c r="N435" s="32">
        <f t="shared" si="42"/>
        <v>0</v>
      </c>
      <c r="O435" s="32">
        <f t="shared" si="43"/>
        <v>0</v>
      </c>
    </row>
    <row r="436" spans="1:15" ht="15" x14ac:dyDescent="0.25">
      <c r="A436" s="9">
        <v>2019</v>
      </c>
      <c r="B436" t="s">
        <v>100</v>
      </c>
      <c r="C436"/>
      <c r="D436">
        <f t="shared" ref="D436:K436" si="46">SUM(D393:D435)</f>
        <v>2189.7299999999996</v>
      </c>
      <c r="E436">
        <f t="shared" si="46"/>
        <v>22783.889999999992</v>
      </c>
      <c r="F436">
        <f t="shared" si="46"/>
        <v>2601.5499999999997</v>
      </c>
      <c r="G436">
        <f t="shared" si="46"/>
        <v>102</v>
      </c>
      <c r="H436">
        <f t="shared" si="46"/>
        <v>18</v>
      </c>
      <c r="I436">
        <f t="shared" si="46"/>
        <v>109.5</v>
      </c>
      <c r="J436">
        <f t="shared" si="46"/>
        <v>14</v>
      </c>
      <c r="K436">
        <f t="shared" si="46"/>
        <v>27843.65</v>
      </c>
      <c r="L436" s="44">
        <f t="shared" si="40"/>
        <v>7.8643784130313352E-2</v>
      </c>
      <c r="M436" s="32">
        <f t="shared" si="41"/>
        <v>0.81827957182337774</v>
      </c>
      <c r="N436" s="32">
        <f t="shared" si="42"/>
        <v>9.3434230066819529E-2</v>
      </c>
      <c r="O436" s="32">
        <f t="shared" si="43"/>
        <v>8.7452614869099419E-3</v>
      </c>
    </row>
    <row r="437" spans="1:15" ht="15.75" thickBot="1" x14ac:dyDescent="0.3">
      <c r="A437" s="48">
        <v>2019</v>
      </c>
      <c r="B437" s="49" t="s">
        <v>317</v>
      </c>
      <c r="C437" s="48"/>
      <c r="D437" s="48">
        <f>D436-D404</f>
        <v>2120.7299999999996</v>
      </c>
      <c r="E437" s="48">
        <f t="shared" ref="E437:K437" si="47">E436-E404</f>
        <v>22594.089999999993</v>
      </c>
      <c r="F437" s="48">
        <f t="shared" si="47"/>
        <v>1988.0499999999997</v>
      </c>
      <c r="G437" s="48">
        <f t="shared" si="47"/>
        <v>0</v>
      </c>
      <c r="H437" s="48">
        <f t="shared" si="47"/>
        <v>0</v>
      </c>
      <c r="I437" s="48">
        <f t="shared" si="47"/>
        <v>0</v>
      </c>
      <c r="J437" s="48">
        <f t="shared" si="47"/>
        <v>14</v>
      </c>
      <c r="K437" s="48">
        <f t="shared" si="47"/>
        <v>26741.850000000002</v>
      </c>
      <c r="L437" s="50">
        <f t="shared" si="40"/>
        <v>7.9303787883037241E-2</v>
      </c>
      <c r="M437" s="51">
        <f t="shared" si="41"/>
        <v>0.84489629550685508</v>
      </c>
      <c r="N437" s="51">
        <f t="shared" si="42"/>
        <v>7.4342276244911978E-2</v>
      </c>
      <c r="O437" s="51">
        <f t="shared" si="43"/>
        <v>5.2352398955195689E-4</v>
      </c>
    </row>
    <row r="438" spans="1:15" ht="15" x14ac:dyDescent="0.25">
      <c r="A438" s="10">
        <v>2020</v>
      </c>
      <c r="B438" s="10">
        <v>34</v>
      </c>
      <c r="C438" s="10" t="s">
        <v>94</v>
      </c>
      <c r="D438" s="9">
        <v>40.799999999999997</v>
      </c>
      <c r="E438" s="9">
        <v>454.9</v>
      </c>
      <c r="F438" s="9">
        <v>36</v>
      </c>
      <c r="G438" s="9">
        <v>0</v>
      </c>
      <c r="H438" s="9">
        <v>0</v>
      </c>
      <c r="I438" s="9">
        <v>0</v>
      </c>
      <c r="J438" s="9">
        <v>0</v>
      </c>
      <c r="K438" s="9">
        <v>531.70000000000005</v>
      </c>
      <c r="L438" s="44">
        <f t="shared" si="40"/>
        <v>7.6735000940379897E-2</v>
      </c>
      <c r="M438" s="32">
        <f t="shared" si="41"/>
        <v>0.85555764528869649</v>
      </c>
      <c r="N438" s="32">
        <f t="shared" si="42"/>
        <v>6.7707353770923448E-2</v>
      </c>
      <c r="O438" s="32">
        <f t="shared" si="43"/>
        <v>0</v>
      </c>
    </row>
    <row r="439" spans="1:15" ht="15" x14ac:dyDescent="0.25">
      <c r="A439" s="10">
        <v>2020</v>
      </c>
      <c r="B439" s="10">
        <v>2</v>
      </c>
      <c r="C439" s="10" t="s">
        <v>12</v>
      </c>
      <c r="D439" s="9">
        <v>7.9</v>
      </c>
      <c r="E439" s="9">
        <v>384.64</v>
      </c>
      <c r="F439" s="9">
        <v>69.8</v>
      </c>
      <c r="G439" s="9">
        <v>0</v>
      </c>
      <c r="H439" s="9">
        <v>0</v>
      </c>
      <c r="I439" s="9">
        <v>0</v>
      </c>
      <c r="J439" s="9">
        <v>0</v>
      </c>
      <c r="K439" s="9">
        <v>462.34</v>
      </c>
      <c r="L439" s="44">
        <f t="shared" si="40"/>
        <v>1.7086992256780727E-2</v>
      </c>
      <c r="M439" s="32">
        <f t="shared" si="41"/>
        <v>0.83194186096811873</v>
      </c>
      <c r="N439" s="32">
        <f t="shared" si="42"/>
        <v>0.15097114677510057</v>
      </c>
      <c r="O439" s="32">
        <f t="shared" si="43"/>
        <v>0</v>
      </c>
    </row>
    <row r="440" spans="1:15" ht="15" x14ac:dyDescent="0.25">
      <c r="A440" s="10">
        <v>2020</v>
      </c>
      <c r="B440" s="10">
        <v>3</v>
      </c>
      <c r="C440" s="10" t="s">
        <v>14</v>
      </c>
      <c r="D440" s="9">
        <v>8.6999999999999993</v>
      </c>
      <c r="E440" s="9">
        <v>114.14</v>
      </c>
      <c r="F440" s="9">
        <v>9.3000000000000007</v>
      </c>
      <c r="G440" s="9">
        <v>0</v>
      </c>
      <c r="H440" s="9">
        <v>0</v>
      </c>
      <c r="I440" s="9">
        <v>0</v>
      </c>
      <c r="J440" s="9">
        <v>0</v>
      </c>
      <c r="K440" s="9">
        <v>132.13999999999999</v>
      </c>
      <c r="L440" s="44">
        <f t="shared" si="40"/>
        <v>6.5839261389435452E-2</v>
      </c>
      <c r="M440" s="32">
        <f t="shared" si="41"/>
        <v>0.8637808385046164</v>
      </c>
      <c r="N440" s="32">
        <f t="shared" si="42"/>
        <v>7.0379900105948245E-2</v>
      </c>
      <c r="O440" s="32">
        <f t="shared" si="43"/>
        <v>0</v>
      </c>
    </row>
    <row r="441" spans="1:15" ht="15" x14ac:dyDescent="0.25">
      <c r="A441" s="10">
        <v>2020</v>
      </c>
      <c r="B441" s="10">
        <v>4</v>
      </c>
      <c r="C441" s="10" t="s">
        <v>16</v>
      </c>
      <c r="D441" s="9">
        <v>33.700000000000003</v>
      </c>
      <c r="E441" s="9">
        <v>187.1</v>
      </c>
      <c r="F441" s="9">
        <v>40.200000000000003</v>
      </c>
      <c r="G441" s="9">
        <v>0</v>
      </c>
      <c r="H441" s="9">
        <v>0</v>
      </c>
      <c r="I441" s="9">
        <v>0</v>
      </c>
      <c r="J441" s="9">
        <v>0</v>
      </c>
      <c r="K441" s="9">
        <v>261</v>
      </c>
      <c r="L441" s="44">
        <f t="shared" si="40"/>
        <v>0.12911877394636018</v>
      </c>
      <c r="M441" s="32">
        <f t="shared" si="41"/>
        <v>0.71685823754789268</v>
      </c>
      <c r="N441" s="32">
        <f t="shared" si="42"/>
        <v>0.15402298850574714</v>
      </c>
      <c r="O441" s="32">
        <f t="shared" si="43"/>
        <v>0</v>
      </c>
    </row>
    <row r="442" spans="1:15" ht="15" x14ac:dyDescent="0.25">
      <c r="A442" s="10">
        <v>2020</v>
      </c>
      <c r="B442" s="10">
        <v>5</v>
      </c>
      <c r="C442" s="10" t="s">
        <v>22</v>
      </c>
      <c r="D442" s="9">
        <v>65.67</v>
      </c>
      <c r="E442" s="9">
        <v>500.41</v>
      </c>
      <c r="F442" s="9">
        <v>85.17</v>
      </c>
      <c r="G442" s="9">
        <v>0</v>
      </c>
      <c r="H442" s="9">
        <v>0</v>
      </c>
      <c r="I442" s="9">
        <v>0</v>
      </c>
      <c r="J442" s="9">
        <v>0</v>
      </c>
      <c r="K442" s="9">
        <v>651.25</v>
      </c>
      <c r="L442" s="44">
        <f t="shared" si="40"/>
        <v>0.10083685220729367</v>
      </c>
      <c r="M442" s="32">
        <f t="shared" si="41"/>
        <v>0.76838387715930911</v>
      </c>
      <c r="N442" s="32">
        <f t="shared" si="42"/>
        <v>0.13077927063339731</v>
      </c>
      <c r="O442" s="32">
        <f t="shared" si="43"/>
        <v>0</v>
      </c>
    </row>
    <row r="443" spans="1:15" ht="15" x14ac:dyDescent="0.25">
      <c r="A443" s="10">
        <v>2020</v>
      </c>
      <c r="B443" s="10">
        <v>6</v>
      </c>
      <c r="C443" s="10" t="s">
        <v>26</v>
      </c>
      <c r="D443" s="9">
        <v>68.13</v>
      </c>
      <c r="E443" s="9">
        <v>949.3</v>
      </c>
      <c r="F443" s="9">
        <v>4.75</v>
      </c>
      <c r="G443" s="9">
        <v>0</v>
      </c>
      <c r="H443" s="9">
        <v>0</v>
      </c>
      <c r="I443" s="9">
        <v>0</v>
      </c>
      <c r="J443" s="9">
        <v>0</v>
      </c>
      <c r="K443" s="9">
        <v>1022.18</v>
      </c>
      <c r="L443" s="44">
        <f t="shared" si="40"/>
        <v>6.6651666047075855E-2</v>
      </c>
      <c r="M443" s="32">
        <f t="shared" si="41"/>
        <v>0.92870140288403213</v>
      </c>
      <c r="N443" s="32">
        <f t="shared" si="42"/>
        <v>4.6469310688919763E-3</v>
      </c>
      <c r="O443" s="32">
        <f t="shared" si="43"/>
        <v>0</v>
      </c>
    </row>
    <row r="444" spans="1:15" ht="15" x14ac:dyDescent="0.25">
      <c r="A444" s="10">
        <v>2020</v>
      </c>
      <c r="B444" s="10">
        <v>7</v>
      </c>
      <c r="C444" s="10" t="s">
        <v>24</v>
      </c>
      <c r="D444" s="9">
        <v>97.9</v>
      </c>
      <c r="E444" s="9">
        <v>1122.82</v>
      </c>
      <c r="F444" s="9">
        <v>113.3</v>
      </c>
      <c r="G444" s="9">
        <v>0</v>
      </c>
      <c r="H444" s="9">
        <v>0</v>
      </c>
      <c r="I444" s="9">
        <v>0</v>
      </c>
      <c r="J444" s="9">
        <v>0</v>
      </c>
      <c r="K444" s="9">
        <v>1334.02</v>
      </c>
      <c r="L444" s="44">
        <f t="shared" si="40"/>
        <v>7.338720558912161E-2</v>
      </c>
      <c r="M444" s="32">
        <f t="shared" si="41"/>
        <v>0.8416815340099848</v>
      </c>
      <c r="N444" s="32">
        <f t="shared" si="42"/>
        <v>8.4931260400893535E-2</v>
      </c>
      <c r="O444" s="32">
        <f t="shared" si="43"/>
        <v>0</v>
      </c>
    </row>
    <row r="445" spans="1:15" ht="15" x14ac:dyDescent="0.25">
      <c r="A445" s="10">
        <v>2020</v>
      </c>
      <c r="B445" s="10">
        <v>8</v>
      </c>
      <c r="C445" s="10" t="s">
        <v>46</v>
      </c>
      <c r="D445" s="9">
        <v>69.55</v>
      </c>
      <c r="E445" s="9">
        <v>560.62</v>
      </c>
      <c r="F445" s="9">
        <v>12</v>
      </c>
      <c r="G445" s="9">
        <v>0</v>
      </c>
      <c r="H445" s="9">
        <v>0</v>
      </c>
      <c r="I445" s="9">
        <v>0</v>
      </c>
      <c r="J445" s="9">
        <v>0</v>
      </c>
      <c r="K445" s="9">
        <v>642.16999999999996</v>
      </c>
      <c r="L445" s="44">
        <f t="shared" si="40"/>
        <v>0.10830465453073174</v>
      </c>
      <c r="M445" s="32">
        <f t="shared" si="41"/>
        <v>0.87300870486008386</v>
      </c>
      <c r="N445" s="32">
        <f t="shared" si="42"/>
        <v>1.8686640609184485E-2</v>
      </c>
      <c r="O445" s="32">
        <f t="shared" si="43"/>
        <v>0</v>
      </c>
    </row>
    <row r="446" spans="1:15" ht="15" x14ac:dyDescent="0.25">
      <c r="A446" s="10">
        <v>2020</v>
      </c>
      <c r="B446" s="10">
        <v>9</v>
      </c>
      <c r="C446" s="10" t="s">
        <v>66</v>
      </c>
      <c r="D446" s="9">
        <v>101.38</v>
      </c>
      <c r="E446" s="9">
        <v>595.16999999999996</v>
      </c>
      <c r="F446" s="9">
        <v>88.3</v>
      </c>
      <c r="G446" s="9">
        <v>0</v>
      </c>
      <c r="H446" s="9">
        <v>0</v>
      </c>
      <c r="I446" s="9">
        <v>0</v>
      </c>
      <c r="J446" s="9">
        <v>5.32</v>
      </c>
      <c r="K446" s="9">
        <v>790.17</v>
      </c>
      <c r="L446" s="44">
        <f t="shared" si="40"/>
        <v>0.12830150473948643</v>
      </c>
      <c r="M446" s="32">
        <f t="shared" si="41"/>
        <v>0.7532176620220965</v>
      </c>
      <c r="N446" s="32">
        <f t="shared" si="42"/>
        <v>0.11174810483819937</v>
      </c>
      <c r="O446" s="32">
        <f t="shared" si="43"/>
        <v>6.7327284002176753E-3</v>
      </c>
    </row>
    <row r="447" spans="1:15" ht="15" x14ac:dyDescent="0.25">
      <c r="A447" s="10">
        <v>2020</v>
      </c>
      <c r="B447" s="10">
        <v>10</v>
      </c>
      <c r="C447" s="10" t="s">
        <v>92</v>
      </c>
      <c r="D447" s="9">
        <v>66.25</v>
      </c>
      <c r="E447" s="9">
        <v>524.03</v>
      </c>
      <c r="F447" s="9">
        <v>58.85</v>
      </c>
      <c r="G447" s="9">
        <v>0</v>
      </c>
      <c r="H447" s="9">
        <v>0</v>
      </c>
      <c r="I447" s="9">
        <v>0</v>
      </c>
      <c r="J447" s="9">
        <v>0</v>
      </c>
      <c r="K447" s="9">
        <v>649.13</v>
      </c>
      <c r="L447" s="44">
        <f t="shared" si="40"/>
        <v>0.10205967987922296</v>
      </c>
      <c r="M447" s="32">
        <f t="shared" si="41"/>
        <v>0.80728051391862954</v>
      </c>
      <c r="N447" s="32">
        <f t="shared" si="42"/>
        <v>9.0659806202147489E-2</v>
      </c>
      <c r="O447" s="32">
        <f t="shared" si="43"/>
        <v>0</v>
      </c>
    </row>
    <row r="448" spans="1:15" ht="15" x14ac:dyDescent="0.25">
      <c r="A448" s="10">
        <v>2020</v>
      </c>
      <c r="B448" s="10">
        <v>11</v>
      </c>
      <c r="C448" s="10" t="s">
        <v>54</v>
      </c>
      <c r="D448" s="9">
        <v>47.45</v>
      </c>
      <c r="E448" s="9">
        <v>729.11</v>
      </c>
      <c r="F448" s="9">
        <v>37.9</v>
      </c>
      <c r="G448" s="9">
        <v>0</v>
      </c>
      <c r="H448" s="9">
        <v>0</v>
      </c>
      <c r="I448" s="9">
        <v>0</v>
      </c>
      <c r="J448" s="9">
        <v>0</v>
      </c>
      <c r="K448" s="9">
        <v>814.46</v>
      </c>
      <c r="L448" s="44">
        <f t="shared" si="40"/>
        <v>5.8259460255875056E-2</v>
      </c>
      <c r="M448" s="32">
        <f t="shared" si="41"/>
        <v>0.89520663998231953</v>
      </c>
      <c r="N448" s="32">
        <f t="shared" si="42"/>
        <v>4.6533899761805365E-2</v>
      </c>
      <c r="O448" s="32">
        <f t="shared" si="43"/>
        <v>0</v>
      </c>
    </row>
    <row r="449" spans="1:15" ht="15" x14ac:dyDescent="0.25">
      <c r="A449" s="10">
        <v>2020</v>
      </c>
      <c r="B449" s="10">
        <v>12</v>
      </c>
      <c r="C449" s="10" t="s">
        <v>70</v>
      </c>
      <c r="D449" s="9">
        <v>75.3</v>
      </c>
      <c r="E449" s="9">
        <v>1032.6099999999999</v>
      </c>
      <c r="F449" s="9">
        <v>68.5</v>
      </c>
      <c r="G449" s="9">
        <v>0</v>
      </c>
      <c r="H449" s="9">
        <v>0</v>
      </c>
      <c r="I449" s="9">
        <v>0</v>
      </c>
      <c r="J449" s="9">
        <v>0</v>
      </c>
      <c r="K449" s="9">
        <v>1176.4100000000001</v>
      </c>
      <c r="L449" s="44">
        <f t="shared" si="40"/>
        <v>6.4008296427265993E-2</v>
      </c>
      <c r="M449" s="32">
        <f t="shared" si="41"/>
        <v>0.87776370483079869</v>
      </c>
      <c r="N449" s="32">
        <f t="shared" si="42"/>
        <v>5.8227998741935204E-2</v>
      </c>
      <c r="O449" s="32">
        <f t="shared" si="43"/>
        <v>0</v>
      </c>
    </row>
    <row r="450" spans="1:15" x14ac:dyDescent="0.2">
      <c r="A450" s="45">
        <v>2020</v>
      </c>
      <c r="B450" s="45">
        <v>13</v>
      </c>
      <c r="C450" s="45" t="s">
        <v>68</v>
      </c>
      <c r="D450" s="45">
        <v>69.900000000000006</v>
      </c>
      <c r="E450" s="45">
        <v>180.4</v>
      </c>
      <c r="F450" s="45">
        <v>633.85</v>
      </c>
      <c r="G450" s="45">
        <v>105</v>
      </c>
      <c r="H450" s="45">
        <v>18</v>
      </c>
      <c r="I450" s="45">
        <v>115.5</v>
      </c>
      <c r="J450" s="45">
        <v>0</v>
      </c>
      <c r="K450" s="45">
        <v>1122.6500000000001</v>
      </c>
      <c r="L450" s="46">
        <f t="shared" ref="L450:L513" si="48">D450/K450</f>
        <v>6.226339464659511E-2</v>
      </c>
      <c r="M450" s="47">
        <f t="shared" ref="M450:M513" si="49">E450/K450</f>
        <v>0.16069122166302943</v>
      </c>
      <c r="N450" s="47">
        <f t="shared" ref="N450:N513" si="50">F450/K450</f>
        <v>0.56460161225671401</v>
      </c>
      <c r="O450" s="47">
        <f t="shared" ref="O450:O513" si="51">(G450+H450+I450+J450)/K450</f>
        <v>0.21244377143366142</v>
      </c>
    </row>
    <row r="451" spans="1:15" ht="15" x14ac:dyDescent="0.25">
      <c r="A451" s="10">
        <v>2020</v>
      </c>
      <c r="B451" s="10">
        <v>14</v>
      </c>
      <c r="C451" s="10" t="s">
        <v>32</v>
      </c>
      <c r="D451" s="9">
        <v>8.3000000000000007</v>
      </c>
      <c r="E451" s="9">
        <v>203.4</v>
      </c>
      <c r="F451" s="9">
        <v>0</v>
      </c>
      <c r="G451" s="9">
        <v>0</v>
      </c>
      <c r="H451" s="9">
        <v>0</v>
      </c>
      <c r="I451" s="9">
        <v>0</v>
      </c>
      <c r="J451" s="9">
        <v>0</v>
      </c>
      <c r="K451" s="9">
        <v>211.7</v>
      </c>
      <c r="L451" s="44">
        <f t="shared" si="48"/>
        <v>3.9206424185167697E-2</v>
      </c>
      <c r="M451" s="32">
        <f t="shared" si="49"/>
        <v>0.96079357581483238</v>
      </c>
      <c r="N451" s="32">
        <f t="shared" si="50"/>
        <v>0</v>
      </c>
      <c r="O451" s="32">
        <f t="shared" si="51"/>
        <v>0</v>
      </c>
    </row>
    <row r="452" spans="1:15" ht="15" x14ac:dyDescent="0.25">
      <c r="A452" s="10">
        <v>2020</v>
      </c>
      <c r="B452" s="10">
        <v>15</v>
      </c>
      <c r="C452" s="10" t="s">
        <v>58</v>
      </c>
      <c r="D452" s="9">
        <v>23.15</v>
      </c>
      <c r="E452" s="9">
        <v>302.39999999999998</v>
      </c>
      <c r="F452" s="9">
        <v>4.5</v>
      </c>
      <c r="G452" s="9">
        <v>0</v>
      </c>
      <c r="H452" s="9">
        <v>0</v>
      </c>
      <c r="I452" s="9">
        <v>0</v>
      </c>
      <c r="J452" s="9">
        <v>0</v>
      </c>
      <c r="K452" s="9">
        <v>330.05</v>
      </c>
      <c r="L452" s="44">
        <f t="shared" si="48"/>
        <v>7.0140887744281163E-2</v>
      </c>
      <c r="M452" s="32">
        <f t="shared" si="49"/>
        <v>0.91622481442205717</v>
      </c>
      <c r="N452" s="32">
        <f t="shared" si="50"/>
        <v>1.3634297833661565E-2</v>
      </c>
      <c r="O452" s="32">
        <f t="shared" si="51"/>
        <v>0</v>
      </c>
    </row>
    <row r="453" spans="1:15" ht="15" x14ac:dyDescent="0.25">
      <c r="A453" s="10">
        <v>2020</v>
      </c>
      <c r="B453" s="10">
        <v>16</v>
      </c>
      <c r="C453" s="10" t="s">
        <v>99</v>
      </c>
      <c r="D453" s="9">
        <v>4.5</v>
      </c>
      <c r="E453" s="9">
        <v>324.10000000000002</v>
      </c>
      <c r="F453" s="9">
        <v>11.65</v>
      </c>
      <c r="G453" s="9">
        <v>0</v>
      </c>
      <c r="H453" s="9">
        <v>0</v>
      </c>
      <c r="I453" s="9">
        <v>0</v>
      </c>
      <c r="J453" s="9">
        <v>0</v>
      </c>
      <c r="K453" s="9">
        <v>340.25</v>
      </c>
      <c r="L453" s="44">
        <f t="shared" si="48"/>
        <v>1.3225569434239529E-2</v>
      </c>
      <c r="M453" s="32">
        <f t="shared" si="49"/>
        <v>0.95253490080822933</v>
      </c>
      <c r="N453" s="32">
        <f t="shared" si="50"/>
        <v>3.423952975753123E-2</v>
      </c>
      <c r="O453" s="32">
        <f t="shared" si="51"/>
        <v>0</v>
      </c>
    </row>
    <row r="454" spans="1:15" ht="15" x14ac:dyDescent="0.25">
      <c r="A454" s="10">
        <v>2020</v>
      </c>
      <c r="B454" s="10">
        <v>17</v>
      </c>
      <c r="C454" s="10" t="s">
        <v>28</v>
      </c>
      <c r="D454" s="9">
        <v>103.82</v>
      </c>
      <c r="E454" s="9">
        <v>892.79</v>
      </c>
      <c r="F454" s="9">
        <v>96.3</v>
      </c>
      <c r="G454" s="9">
        <v>0</v>
      </c>
      <c r="H454" s="9">
        <v>0</v>
      </c>
      <c r="I454" s="9">
        <v>0</v>
      </c>
      <c r="J454" s="9">
        <v>0</v>
      </c>
      <c r="K454" s="9">
        <v>1097.4100000000001</v>
      </c>
      <c r="L454" s="44">
        <f t="shared" si="48"/>
        <v>9.4604568939594125E-2</v>
      </c>
      <c r="M454" s="32">
        <f t="shared" si="49"/>
        <v>0.8135427962201911</v>
      </c>
      <c r="N454" s="32">
        <f t="shared" si="50"/>
        <v>8.7752070784847952E-2</v>
      </c>
      <c r="O454" s="32">
        <f t="shared" si="51"/>
        <v>0</v>
      </c>
    </row>
    <row r="455" spans="1:15" ht="15" x14ac:dyDescent="0.25">
      <c r="A455" s="10">
        <v>2020</v>
      </c>
      <c r="B455" s="10">
        <v>18</v>
      </c>
      <c r="C455" s="10" t="s">
        <v>60</v>
      </c>
      <c r="D455" s="9">
        <v>0</v>
      </c>
      <c r="E455" s="9">
        <v>120.59</v>
      </c>
      <c r="F455" s="9">
        <v>4.5</v>
      </c>
      <c r="G455" s="9">
        <v>0</v>
      </c>
      <c r="H455" s="9">
        <v>0</v>
      </c>
      <c r="I455" s="9">
        <v>0</v>
      </c>
      <c r="J455" s="9">
        <v>0</v>
      </c>
      <c r="K455" s="9">
        <v>125.09</v>
      </c>
      <c r="L455" s="44">
        <f t="shared" si="48"/>
        <v>0</v>
      </c>
      <c r="M455" s="32">
        <f t="shared" si="49"/>
        <v>0.96402590135102728</v>
      </c>
      <c r="N455" s="32">
        <f t="shared" si="50"/>
        <v>3.597409864897274E-2</v>
      </c>
      <c r="O455" s="32">
        <f t="shared" si="51"/>
        <v>0</v>
      </c>
    </row>
    <row r="456" spans="1:15" ht="15" x14ac:dyDescent="0.25">
      <c r="A456" s="10">
        <v>2020</v>
      </c>
      <c r="B456" s="10">
        <v>19</v>
      </c>
      <c r="C456" s="10" t="s">
        <v>36</v>
      </c>
      <c r="D456" s="9">
        <v>32.65</v>
      </c>
      <c r="E456" s="9">
        <v>559</v>
      </c>
      <c r="F456" s="9">
        <v>41.2</v>
      </c>
      <c r="G456" s="9">
        <v>0</v>
      </c>
      <c r="H456" s="9">
        <v>0</v>
      </c>
      <c r="I456" s="9">
        <v>0</v>
      </c>
      <c r="J456" s="9">
        <v>0</v>
      </c>
      <c r="K456" s="9">
        <v>632.85</v>
      </c>
      <c r="L456" s="44">
        <f t="shared" si="48"/>
        <v>5.1592004424429162E-2</v>
      </c>
      <c r="M456" s="32">
        <f t="shared" si="49"/>
        <v>0.88330568065102311</v>
      </c>
      <c r="N456" s="32">
        <f t="shared" si="50"/>
        <v>6.5102314924547683E-2</v>
      </c>
      <c r="O456" s="32">
        <f t="shared" si="51"/>
        <v>0</v>
      </c>
    </row>
    <row r="457" spans="1:15" ht="15" x14ac:dyDescent="0.25">
      <c r="A457" s="10">
        <v>2020</v>
      </c>
      <c r="B457" s="10">
        <v>20</v>
      </c>
      <c r="C457" s="10" t="s">
        <v>84</v>
      </c>
      <c r="D457" s="9">
        <v>34.99</v>
      </c>
      <c r="E457" s="9">
        <v>959.57</v>
      </c>
      <c r="F457" s="9">
        <v>79.75</v>
      </c>
      <c r="G457" s="9">
        <v>0</v>
      </c>
      <c r="H457" s="9">
        <v>0</v>
      </c>
      <c r="I457" s="9">
        <v>0</v>
      </c>
      <c r="J457" s="9">
        <v>0</v>
      </c>
      <c r="K457" s="9">
        <v>1074.31</v>
      </c>
      <c r="L457" s="44">
        <f t="shared" si="48"/>
        <v>3.2569742439333159E-2</v>
      </c>
      <c r="M457" s="32">
        <f t="shared" si="49"/>
        <v>0.89319656337556208</v>
      </c>
      <c r="N457" s="32">
        <f t="shared" si="50"/>
        <v>7.4233694185104865E-2</v>
      </c>
      <c r="O457" s="32">
        <f t="shared" si="51"/>
        <v>0</v>
      </c>
    </row>
    <row r="458" spans="1:15" ht="15" x14ac:dyDescent="0.25">
      <c r="A458" s="10">
        <v>2020</v>
      </c>
      <c r="B458" s="10">
        <v>21</v>
      </c>
      <c r="C458" s="10" t="s">
        <v>76</v>
      </c>
      <c r="D458" s="9">
        <v>27.65</v>
      </c>
      <c r="E458" s="9">
        <v>425.44</v>
      </c>
      <c r="F458" s="9">
        <v>23.13</v>
      </c>
      <c r="G458" s="9">
        <v>0</v>
      </c>
      <c r="H458" s="9">
        <v>0</v>
      </c>
      <c r="I458" s="9">
        <v>0</v>
      </c>
      <c r="J458" s="9">
        <v>0</v>
      </c>
      <c r="K458" s="9">
        <v>476.22</v>
      </c>
      <c r="L458" s="44">
        <f t="shared" si="48"/>
        <v>5.8061400193188013E-2</v>
      </c>
      <c r="M458" s="32">
        <f t="shared" si="49"/>
        <v>0.89336861114610888</v>
      </c>
      <c r="N458" s="32">
        <f t="shared" si="50"/>
        <v>4.8569988660703028E-2</v>
      </c>
      <c r="O458" s="32">
        <f t="shared" si="51"/>
        <v>0</v>
      </c>
    </row>
    <row r="459" spans="1:15" ht="15" x14ac:dyDescent="0.25">
      <c r="A459" s="10">
        <v>2020</v>
      </c>
      <c r="B459" s="10">
        <v>22</v>
      </c>
      <c r="C459" s="10" t="s">
        <v>74</v>
      </c>
      <c r="D459" s="9">
        <v>57</v>
      </c>
      <c r="E459" s="9">
        <v>1032.0999999999999</v>
      </c>
      <c r="F459" s="9">
        <v>56.6</v>
      </c>
      <c r="G459" s="9">
        <v>0</v>
      </c>
      <c r="H459" s="9">
        <v>0</v>
      </c>
      <c r="I459" s="9">
        <v>0</v>
      </c>
      <c r="J459" s="9">
        <v>0</v>
      </c>
      <c r="K459" s="9">
        <v>1145.7</v>
      </c>
      <c r="L459" s="44">
        <f t="shared" si="48"/>
        <v>4.9751243781094523E-2</v>
      </c>
      <c r="M459" s="32">
        <f t="shared" si="49"/>
        <v>0.90084664397311676</v>
      </c>
      <c r="N459" s="32">
        <f t="shared" si="50"/>
        <v>4.9402112245788603E-2</v>
      </c>
      <c r="O459" s="32">
        <f t="shared" si="51"/>
        <v>0</v>
      </c>
    </row>
    <row r="460" spans="1:15" ht="15" x14ac:dyDescent="0.25">
      <c r="A460" s="10">
        <v>2020</v>
      </c>
      <c r="B460" s="10">
        <v>23</v>
      </c>
      <c r="C460" s="10" t="s">
        <v>50</v>
      </c>
      <c r="D460" s="9">
        <v>16.7</v>
      </c>
      <c r="E460" s="9">
        <v>425.08</v>
      </c>
      <c r="F460" s="9">
        <v>26.09</v>
      </c>
      <c r="G460" s="9">
        <v>0</v>
      </c>
      <c r="H460" s="9">
        <v>0</v>
      </c>
      <c r="I460" s="9">
        <v>0</v>
      </c>
      <c r="J460" s="9">
        <v>0</v>
      </c>
      <c r="K460" s="9">
        <v>467.87</v>
      </c>
      <c r="L460" s="44">
        <f t="shared" si="48"/>
        <v>3.5693675593647806E-2</v>
      </c>
      <c r="M460" s="32">
        <f t="shared" si="49"/>
        <v>0.90854297133819217</v>
      </c>
      <c r="N460" s="32">
        <f t="shared" si="50"/>
        <v>5.5763353068159958E-2</v>
      </c>
      <c r="O460" s="32">
        <f t="shared" si="51"/>
        <v>0</v>
      </c>
    </row>
    <row r="461" spans="1:15" ht="15" x14ac:dyDescent="0.25">
      <c r="A461" s="10">
        <v>2020</v>
      </c>
      <c r="B461" s="10">
        <v>24</v>
      </c>
      <c r="C461" s="10" t="s">
        <v>30</v>
      </c>
      <c r="D461" s="9">
        <v>0</v>
      </c>
      <c r="E461" s="9">
        <v>149</v>
      </c>
      <c r="F461" s="9">
        <v>0</v>
      </c>
      <c r="G461" s="9">
        <v>0</v>
      </c>
      <c r="H461" s="9">
        <v>0</v>
      </c>
      <c r="I461" s="9">
        <v>0</v>
      </c>
      <c r="J461" s="9">
        <v>0</v>
      </c>
      <c r="K461" s="9">
        <v>149</v>
      </c>
      <c r="L461" s="44">
        <f t="shared" si="48"/>
        <v>0</v>
      </c>
      <c r="M461" s="32">
        <f t="shared" si="49"/>
        <v>1</v>
      </c>
      <c r="N461" s="32">
        <f t="shared" si="50"/>
        <v>0</v>
      </c>
      <c r="O461" s="32">
        <f t="shared" si="51"/>
        <v>0</v>
      </c>
    </row>
    <row r="462" spans="1:15" ht="15" x14ac:dyDescent="0.25">
      <c r="A462" s="10">
        <v>2020</v>
      </c>
      <c r="B462" s="10">
        <v>25</v>
      </c>
      <c r="C462" s="10" t="s">
        <v>82</v>
      </c>
      <c r="D462" s="9">
        <v>19.5</v>
      </c>
      <c r="E462" s="9">
        <v>413.5</v>
      </c>
      <c r="F462" s="9">
        <v>67.099999999999994</v>
      </c>
      <c r="G462" s="9">
        <v>0</v>
      </c>
      <c r="H462" s="9">
        <v>0</v>
      </c>
      <c r="I462" s="9">
        <v>0</v>
      </c>
      <c r="J462" s="9">
        <v>0</v>
      </c>
      <c r="K462" s="9">
        <v>500.1</v>
      </c>
      <c r="L462" s="44">
        <f t="shared" si="48"/>
        <v>3.8992201559688064E-2</v>
      </c>
      <c r="M462" s="32">
        <f t="shared" si="49"/>
        <v>0.82683463307338534</v>
      </c>
      <c r="N462" s="32">
        <f t="shared" si="50"/>
        <v>0.13417316536692658</v>
      </c>
      <c r="O462" s="32">
        <f t="shared" si="51"/>
        <v>0</v>
      </c>
    </row>
    <row r="463" spans="1:15" ht="15" x14ac:dyDescent="0.25">
      <c r="A463" s="10">
        <v>2020</v>
      </c>
      <c r="B463" s="10">
        <v>26</v>
      </c>
      <c r="C463" s="10" t="s">
        <v>44</v>
      </c>
      <c r="D463" s="9">
        <v>178.85</v>
      </c>
      <c r="E463" s="9">
        <v>1432.6</v>
      </c>
      <c r="F463" s="9">
        <v>161.19999999999999</v>
      </c>
      <c r="G463" s="9">
        <v>0</v>
      </c>
      <c r="H463" s="9">
        <v>0</v>
      </c>
      <c r="I463" s="9">
        <v>0</v>
      </c>
      <c r="J463" s="9">
        <v>0</v>
      </c>
      <c r="K463" s="9">
        <v>1772.65</v>
      </c>
      <c r="L463" s="44">
        <f t="shared" si="48"/>
        <v>0.10089414153950299</v>
      </c>
      <c r="M463" s="32">
        <f t="shared" si="49"/>
        <v>0.80816856119369296</v>
      </c>
      <c r="N463" s="32">
        <f t="shared" si="50"/>
        <v>9.0937297266803926E-2</v>
      </c>
      <c r="O463" s="32">
        <f t="shared" si="51"/>
        <v>0</v>
      </c>
    </row>
    <row r="464" spans="1:15" ht="15" x14ac:dyDescent="0.25">
      <c r="A464" s="10">
        <v>2020</v>
      </c>
      <c r="B464" s="10">
        <v>27</v>
      </c>
      <c r="C464" s="10" t="s">
        <v>62</v>
      </c>
      <c r="D464" s="9">
        <v>53.9</v>
      </c>
      <c r="E464" s="9">
        <v>530.34</v>
      </c>
      <c r="F464" s="9">
        <v>47.71</v>
      </c>
      <c r="G464" s="9">
        <v>0</v>
      </c>
      <c r="H464" s="9">
        <v>0</v>
      </c>
      <c r="I464" s="9">
        <v>0</v>
      </c>
      <c r="J464" s="9">
        <v>0</v>
      </c>
      <c r="K464" s="9">
        <v>631.95000000000005</v>
      </c>
      <c r="L464" s="44">
        <f t="shared" si="48"/>
        <v>8.5291557876414265E-2</v>
      </c>
      <c r="M464" s="32">
        <f t="shared" si="49"/>
        <v>0.83921196297175404</v>
      </c>
      <c r="N464" s="32">
        <f t="shared" si="50"/>
        <v>7.5496479151831622E-2</v>
      </c>
      <c r="O464" s="32">
        <f t="shared" si="51"/>
        <v>0</v>
      </c>
    </row>
    <row r="465" spans="1:15" ht="15" x14ac:dyDescent="0.25">
      <c r="A465" s="10">
        <v>2020</v>
      </c>
      <c r="B465" s="10">
        <v>28</v>
      </c>
      <c r="C465" s="10" t="s">
        <v>78</v>
      </c>
      <c r="D465" s="9">
        <v>112.53</v>
      </c>
      <c r="E465" s="9">
        <v>1087.4000000000001</v>
      </c>
      <c r="F465" s="9">
        <v>124.4</v>
      </c>
      <c r="G465" s="9">
        <v>0</v>
      </c>
      <c r="H465" s="9">
        <v>0</v>
      </c>
      <c r="I465" s="9">
        <v>0</v>
      </c>
      <c r="J465" s="9">
        <v>0</v>
      </c>
      <c r="K465" s="9">
        <v>1324.33</v>
      </c>
      <c r="L465" s="44">
        <f t="shared" si="48"/>
        <v>8.4971268490481991E-2</v>
      </c>
      <c r="M465" s="32">
        <f t="shared" si="49"/>
        <v>0.82109444020750122</v>
      </c>
      <c r="N465" s="32">
        <f t="shared" si="50"/>
        <v>9.3934291302016873E-2</v>
      </c>
      <c r="O465" s="32">
        <f t="shared" si="51"/>
        <v>0</v>
      </c>
    </row>
    <row r="466" spans="1:15" ht="15" x14ac:dyDescent="0.25">
      <c r="A466" s="10">
        <v>2020</v>
      </c>
      <c r="B466" s="10">
        <v>29</v>
      </c>
      <c r="C466" s="10" t="s">
        <v>38</v>
      </c>
      <c r="D466" s="9">
        <v>57</v>
      </c>
      <c r="E466" s="9">
        <v>621.02</v>
      </c>
      <c r="F466" s="9">
        <v>12</v>
      </c>
      <c r="G466" s="9">
        <v>0</v>
      </c>
      <c r="H466" s="9">
        <v>0</v>
      </c>
      <c r="I466" s="9">
        <v>0</v>
      </c>
      <c r="J466" s="9">
        <v>0</v>
      </c>
      <c r="K466" s="9">
        <v>690.02</v>
      </c>
      <c r="L466" s="44">
        <f t="shared" si="48"/>
        <v>8.2606301266629961E-2</v>
      </c>
      <c r="M466" s="32">
        <f t="shared" si="49"/>
        <v>0.90000289846671111</v>
      </c>
      <c r="N466" s="32">
        <f t="shared" si="50"/>
        <v>1.7390800266658939E-2</v>
      </c>
      <c r="O466" s="32">
        <f t="shared" si="51"/>
        <v>0</v>
      </c>
    </row>
    <row r="467" spans="1:15" ht="15" x14ac:dyDescent="0.25">
      <c r="A467" s="10">
        <v>2020</v>
      </c>
      <c r="B467" s="10">
        <v>30</v>
      </c>
      <c r="C467" s="10" t="s">
        <v>56</v>
      </c>
      <c r="D467" s="9">
        <v>27.01</v>
      </c>
      <c r="E467" s="9">
        <v>206.86</v>
      </c>
      <c r="F467" s="9">
        <v>8.8000000000000007</v>
      </c>
      <c r="G467" s="9">
        <v>0</v>
      </c>
      <c r="H467" s="9">
        <v>0</v>
      </c>
      <c r="I467" s="9">
        <v>0</v>
      </c>
      <c r="J467" s="9">
        <v>0</v>
      </c>
      <c r="K467" s="9">
        <v>242.67</v>
      </c>
      <c r="L467" s="44">
        <f t="shared" si="48"/>
        <v>0.11130341616186593</v>
      </c>
      <c r="M467" s="32">
        <f t="shared" si="49"/>
        <v>0.85243334569580098</v>
      </c>
      <c r="N467" s="32">
        <f t="shared" si="50"/>
        <v>3.6263238142333218E-2</v>
      </c>
      <c r="O467" s="32">
        <f t="shared" si="51"/>
        <v>0</v>
      </c>
    </row>
    <row r="468" spans="1:15" ht="15" x14ac:dyDescent="0.25">
      <c r="A468" s="10">
        <v>2020</v>
      </c>
      <c r="B468" s="10">
        <v>31</v>
      </c>
      <c r="C468" s="10" t="s">
        <v>64</v>
      </c>
      <c r="D468" s="9">
        <v>68.94</v>
      </c>
      <c r="E468" s="9">
        <v>323.32</v>
      </c>
      <c r="F468" s="9">
        <v>45.6</v>
      </c>
      <c r="G468" s="9">
        <v>0</v>
      </c>
      <c r="H468" s="9">
        <v>0</v>
      </c>
      <c r="I468" s="9">
        <v>0</v>
      </c>
      <c r="J468" s="9">
        <v>0</v>
      </c>
      <c r="K468" s="9">
        <v>437.86</v>
      </c>
      <c r="L468" s="44">
        <f t="shared" si="48"/>
        <v>0.15744758598638833</v>
      </c>
      <c r="M468" s="32">
        <f t="shared" si="49"/>
        <v>0.73840953729502579</v>
      </c>
      <c r="N468" s="32">
        <f t="shared" si="50"/>
        <v>0.10414287671858585</v>
      </c>
      <c r="O468" s="32">
        <f t="shared" si="51"/>
        <v>0</v>
      </c>
    </row>
    <row r="469" spans="1:15" ht="15" x14ac:dyDescent="0.25">
      <c r="A469" s="10">
        <v>2020</v>
      </c>
      <c r="B469" s="10">
        <v>32</v>
      </c>
      <c r="C469" s="10" t="s">
        <v>72</v>
      </c>
      <c r="D469" s="9">
        <v>198.05</v>
      </c>
      <c r="E469" s="9">
        <v>1573.8</v>
      </c>
      <c r="F469" s="9">
        <v>132</v>
      </c>
      <c r="G469" s="9">
        <v>0</v>
      </c>
      <c r="H469" s="9">
        <v>0</v>
      </c>
      <c r="I469" s="9">
        <v>0</v>
      </c>
      <c r="J469" s="9">
        <v>0</v>
      </c>
      <c r="K469" s="9">
        <v>1903.85</v>
      </c>
      <c r="L469" s="44">
        <f t="shared" si="48"/>
        <v>0.10402605247262128</v>
      </c>
      <c r="M469" s="32">
        <f t="shared" si="49"/>
        <v>0.82664075426110251</v>
      </c>
      <c r="N469" s="32">
        <f t="shared" si="50"/>
        <v>6.9333193266276238E-2</v>
      </c>
      <c r="O469" s="32">
        <f t="shared" si="51"/>
        <v>0</v>
      </c>
    </row>
    <row r="470" spans="1:15" ht="15" x14ac:dyDescent="0.25">
      <c r="A470" s="10">
        <v>2020</v>
      </c>
      <c r="B470" s="10">
        <v>33</v>
      </c>
      <c r="C470" s="10" t="s">
        <v>88</v>
      </c>
      <c r="D470" s="9">
        <v>18.05</v>
      </c>
      <c r="E470" s="9">
        <v>329.6</v>
      </c>
      <c r="F470" s="9">
        <v>27.5</v>
      </c>
      <c r="G470" s="9">
        <v>0</v>
      </c>
      <c r="H470" s="9">
        <v>0</v>
      </c>
      <c r="I470" s="9">
        <v>0</v>
      </c>
      <c r="J470" s="9">
        <v>0</v>
      </c>
      <c r="K470" s="9">
        <v>375.15</v>
      </c>
      <c r="L470" s="44">
        <f t="shared" si="48"/>
        <v>4.8114087698254038E-2</v>
      </c>
      <c r="M470" s="32">
        <f t="shared" si="49"/>
        <v>0.87858190057310426</v>
      </c>
      <c r="N470" s="32">
        <f t="shared" si="50"/>
        <v>7.3304011728641885E-2</v>
      </c>
      <c r="O470" s="32">
        <f t="shared" si="51"/>
        <v>0</v>
      </c>
    </row>
    <row r="471" spans="1:15" ht="15" x14ac:dyDescent="0.25">
      <c r="A471" s="10">
        <v>2020</v>
      </c>
      <c r="B471" s="10">
        <v>35</v>
      </c>
      <c r="C471" s="10" t="s">
        <v>18</v>
      </c>
      <c r="D471" s="9">
        <v>39.229999999999997</v>
      </c>
      <c r="E471" s="9">
        <v>705.95</v>
      </c>
      <c r="F471" s="9">
        <v>21</v>
      </c>
      <c r="G471" s="9">
        <v>0</v>
      </c>
      <c r="H471" s="9">
        <v>0</v>
      </c>
      <c r="I471" s="9">
        <v>0</v>
      </c>
      <c r="J471" s="9">
        <v>0</v>
      </c>
      <c r="K471" s="9">
        <v>766.18</v>
      </c>
      <c r="L471" s="44">
        <f t="shared" si="48"/>
        <v>5.1202067399305648E-2</v>
      </c>
      <c r="M471" s="32">
        <f t="shared" si="49"/>
        <v>0.92138922968493053</v>
      </c>
      <c r="N471" s="32">
        <f t="shared" si="50"/>
        <v>2.7408702915763923E-2</v>
      </c>
      <c r="O471" s="32">
        <f t="shared" si="51"/>
        <v>0</v>
      </c>
    </row>
    <row r="472" spans="1:15" ht="15" x14ac:dyDescent="0.25">
      <c r="A472" s="10">
        <v>2020</v>
      </c>
      <c r="B472" s="10">
        <v>36</v>
      </c>
      <c r="C472" s="10" t="s">
        <v>40</v>
      </c>
      <c r="D472" s="9">
        <v>119.5</v>
      </c>
      <c r="E472" s="9">
        <v>562.5</v>
      </c>
      <c r="F472" s="9">
        <v>69.5</v>
      </c>
      <c r="G472" s="9">
        <v>0</v>
      </c>
      <c r="H472" s="9">
        <v>0</v>
      </c>
      <c r="I472" s="9">
        <v>0</v>
      </c>
      <c r="J472" s="9">
        <v>0</v>
      </c>
      <c r="K472" s="9">
        <v>751.5</v>
      </c>
      <c r="L472" s="44">
        <f t="shared" si="48"/>
        <v>0.15901530272787759</v>
      </c>
      <c r="M472" s="32">
        <f t="shared" si="49"/>
        <v>0.74850299401197606</v>
      </c>
      <c r="N472" s="32">
        <f t="shared" si="50"/>
        <v>9.2481703260146375E-2</v>
      </c>
      <c r="O472" s="32">
        <f t="shared" si="51"/>
        <v>0</v>
      </c>
    </row>
    <row r="473" spans="1:15" ht="15" x14ac:dyDescent="0.25">
      <c r="A473" s="10">
        <v>2020</v>
      </c>
      <c r="B473" s="10">
        <v>37</v>
      </c>
      <c r="C473" s="10" t="s">
        <v>80</v>
      </c>
      <c r="D473" s="9">
        <v>0</v>
      </c>
      <c r="E473" s="9">
        <v>330</v>
      </c>
      <c r="F473" s="9">
        <v>0</v>
      </c>
      <c r="G473" s="9">
        <v>0</v>
      </c>
      <c r="H473" s="9">
        <v>0</v>
      </c>
      <c r="I473" s="9">
        <v>0</v>
      </c>
      <c r="J473" s="9">
        <v>0</v>
      </c>
      <c r="K473" s="9">
        <v>330</v>
      </c>
      <c r="L473" s="44">
        <f t="shared" si="48"/>
        <v>0</v>
      </c>
      <c r="M473" s="32">
        <f t="shared" si="49"/>
        <v>1</v>
      </c>
      <c r="N473" s="32">
        <f t="shared" si="50"/>
        <v>0</v>
      </c>
      <c r="O473" s="32">
        <f t="shared" si="51"/>
        <v>0</v>
      </c>
    </row>
    <row r="474" spans="1:15" ht="15" x14ac:dyDescent="0.25">
      <c r="A474" s="10">
        <v>2020</v>
      </c>
      <c r="B474" s="10">
        <v>39</v>
      </c>
      <c r="C474" s="10" t="s">
        <v>20</v>
      </c>
      <c r="D474" s="9">
        <v>26.95</v>
      </c>
      <c r="E474" s="9">
        <v>848.9</v>
      </c>
      <c r="F474" s="9">
        <v>54</v>
      </c>
      <c r="G474" s="9">
        <v>0</v>
      </c>
      <c r="H474" s="9">
        <v>0</v>
      </c>
      <c r="I474" s="9">
        <v>0</v>
      </c>
      <c r="J474" s="9">
        <v>0</v>
      </c>
      <c r="K474" s="9">
        <v>929.85</v>
      </c>
      <c r="L474" s="44">
        <f t="shared" si="48"/>
        <v>2.8983169328386297E-2</v>
      </c>
      <c r="M474" s="32">
        <f t="shared" si="49"/>
        <v>0.91294294778727747</v>
      </c>
      <c r="N474" s="32">
        <f t="shared" si="50"/>
        <v>5.8073882884336181E-2</v>
      </c>
      <c r="O474" s="32">
        <f t="shared" si="51"/>
        <v>0</v>
      </c>
    </row>
    <row r="475" spans="1:15" ht="15" x14ac:dyDescent="0.25">
      <c r="A475" s="10">
        <v>2020</v>
      </c>
      <c r="B475" s="10">
        <v>40</v>
      </c>
      <c r="C475" s="10" t="s">
        <v>52</v>
      </c>
      <c r="D475" s="9">
        <v>0</v>
      </c>
      <c r="E475" s="9">
        <v>118.27</v>
      </c>
      <c r="F475" s="9">
        <v>3.2</v>
      </c>
      <c r="G475" s="9">
        <v>0</v>
      </c>
      <c r="H475" s="9">
        <v>0</v>
      </c>
      <c r="I475" s="9">
        <v>0</v>
      </c>
      <c r="J475" s="9">
        <v>0</v>
      </c>
      <c r="K475" s="9">
        <v>121.47</v>
      </c>
      <c r="L475" s="44">
        <f t="shared" si="48"/>
        <v>0</v>
      </c>
      <c r="M475" s="32">
        <f t="shared" si="49"/>
        <v>0.97365604676051698</v>
      </c>
      <c r="N475" s="32">
        <f t="shared" si="50"/>
        <v>2.6343953239483003E-2</v>
      </c>
      <c r="O475" s="32">
        <f t="shared" si="51"/>
        <v>0</v>
      </c>
    </row>
    <row r="476" spans="1:15" ht="15" x14ac:dyDescent="0.25">
      <c r="A476" s="10">
        <v>2020</v>
      </c>
      <c r="B476" s="10">
        <v>41</v>
      </c>
      <c r="C476" s="10" t="s">
        <v>90</v>
      </c>
      <c r="D476" s="9">
        <v>30.15</v>
      </c>
      <c r="E476" s="9">
        <v>167.8</v>
      </c>
      <c r="F476" s="9">
        <v>17.100000000000001</v>
      </c>
      <c r="G476" s="9">
        <v>0</v>
      </c>
      <c r="H476" s="9">
        <v>0</v>
      </c>
      <c r="I476" s="9">
        <v>0</v>
      </c>
      <c r="J476" s="9">
        <v>0</v>
      </c>
      <c r="K476" s="9">
        <v>215.05</v>
      </c>
      <c r="L476" s="44">
        <f t="shared" si="48"/>
        <v>0.14019995349918621</v>
      </c>
      <c r="M476" s="32">
        <f t="shared" si="49"/>
        <v>0.7802836549639619</v>
      </c>
      <c r="N476" s="32">
        <f t="shared" si="50"/>
        <v>7.9516391536851902E-2</v>
      </c>
      <c r="O476" s="32">
        <f t="shared" si="51"/>
        <v>0</v>
      </c>
    </row>
    <row r="477" spans="1:15" ht="15" x14ac:dyDescent="0.25">
      <c r="A477" s="10">
        <v>2020</v>
      </c>
      <c r="B477" s="10">
        <v>42</v>
      </c>
      <c r="C477" s="10" t="s">
        <v>48</v>
      </c>
      <c r="D477" s="9">
        <v>38.299999999999997</v>
      </c>
      <c r="E477" s="9">
        <v>344.94</v>
      </c>
      <c r="F477" s="9">
        <v>56.95</v>
      </c>
      <c r="G477" s="9">
        <v>0</v>
      </c>
      <c r="H477" s="9">
        <v>0</v>
      </c>
      <c r="I477" s="9">
        <v>0</v>
      </c>
      <c r="J477" s="9">
        <v>0</v>
      </c>
      <c r="K477" s="9">
        <v>440.19</v>
      </c>
      <c r="L477" s="44">
        <f t="shared" si="48"/>
        <v>8.7007882959631064E-2</v>
      </c>
      <c r="M477" s="32">
        <f t="shared" si="49"/>
        <v>0.78361616574660942</v>
      </c>
      <c r="N477" s="32">
        <f t="shared" si="50"/>
        <v>0.12937595129375953</v>
      </c>
      <c r="O477" s="32">
        <f t="shared" si="51"/>
        <v>0</v>
      </c>
    </row>
    <row r="478" spans="1:15" ht="15" x14ac:dyDescent="0.25">
      <c r="A478" s="10">
        <v>2020</v>
      </c>
      <c r="B478" s="10">
        <v>43</v>
      </c>
      <c r="C478" s="10" t="s">
        <v>86</v>
      </c>
      <c r="D478" s="9">
        <v>22.85</v>
      </c>
      <c r="E478" s="9">
        <v>216.55</v>
      </c>
      <c r="F478" s="9">
        <v>34.799999999999997</v>
      </c>
      <c r="G478" s="9">
        <v>0</v>
      </c>
      <c r="H478" s="9">
        <v>0</v>
      </c>
      <c r="I478" s="9">
        <v>0</v>
      </c>
      <c r="J478" s="9">
        <v>0</v>
      </c>
      <c r="K478" s="9">
        <v>274.2</v>
      </c>
      <c r="L478" s="44">
        <f t="shared" si="48"/>
        <v>8.3333333333333343E-2</v>
      </c>
      <c r="M478" s="32">
        <f t="shared" si="49"/>
        <v>0.78975200583515692</v>
      </c>
      <c r="N478" s="32">
        <f t="shared" si="50"/>
        <v>0.12691466083150985</v>
      </c>
      <c r="O478" s="32">
        <f t="shared" si="51"/>
        <v>0</v>
      </c>
    </row>
    <row r="479" spans="1:15" ht="15" x14ac:dyDescent="0.25">
      <c r="A479" s="10">
        <v>2020</v>
      </c>
      <c r="B479" s="10">
        <v>44</v>
      </c>
      <c r="C479" s="10" t="s">
        <v>42</v>
      </c>
      <c r="D479" s="9">
        <v>10.45</v>
      </c>
      <c r="E479" s="9">
        <v>102.56</v>
      </c>
      <c r="F479" s="9">
        <v>11</v>
      </c>
      <c r="G479" s="9">
        <v>0</v>
      </c>
      <c r="H479" s="9">
        <v>0</v>
      </c>
      <c r="I479" s="9">
        <v>0</v>
      </c>
      <c r="J479" s="9">
        <v>0</v>
      </c>
      <c r="K479" s="9">
        <v>124.01</v>
      </c>
      <c r="L479" s="44">
        <f t="shared" si="48"/>
        <v>8.4267397790500756E-2</v>
      </c>
      <c r="M479" s="32">
        <f t="shared" si="49"/>
        <v>0.82703007821949837</v>
      </c>
      <c r="N479" s="32">
        <f t="shared" si="50"/>
        <v>8.8702523990000809E-2</v>
      </c>
      <c r="O479" s="32">
        <f t="shared" si="51"/>
        <v>0</v>
      </c>
    </row>
    <row r="480" spans="1:15" ht="15" x14ac:dyDescent="0.25">
      <c r="A480" s="10">
        <v>2020</v>
      </c>
      <c r="B480" s="10">
        <v>98</v>
      </c>
      <c r="C480" s="10" t="s">
        <v>96</v>
      </c>
      <c r="D480" s="9">
        <v>0</v>
      </c>
      <c r="E480" s="9">
        <v>153.5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153.5</v>
      </c>
      <c r="L480" s="44">
        <f t="shared" si="48"/>
        <v>0</v>
      </c>
      <c r="M480" s="32">
        <f t="shared" si="49"/>
        <v>1</v>
      </c>
      <c r="N480" s="32">
        <f t="shared" si="50"/>
        <v>0</v>
      </c>
      <c r="O480" s="32">
        <f t="shared" si="51"/>
        <v>0</v>
      </c>
    </row>
    <row r="481" spans="1:15" ht="15" x14ac:dyDescent="0.25">
      <c r="A481">
        <v>2020</v>
      </c>
      <c r="B481" t="s">
        <v>100</v>
      </c>
      <c r="C481"/>
      <c r="D481">
        <f t="shared" ref="D481:K481" si="52">SUM(D438:D480)</f>
        <v>2082.6499999999996</v>
      </c>
      <c r="E481">
        <f t="shared" si="52"/>
        <v>22798.129999999997</v>
      </c>
      <c r="F481">
        <f t="shared" si="52"/>
        <v>2495.5</v>
      </c>
      <c r="G481">
        <f t="shared" si="52"/>
        <v>105</v>
      </c>
      <c r="H481">
        <f t="shared" si="52"/>
        <v>18</v>
      </c>
      <c r="I481">
        <f t="shared" si="52"/>
        <v>115.5</v>
      </c>
      <c r="J481">
        <f t="shared" si="52"/>
        <v>5.32</v>
      </c>
      <c r="K481">
        <f t="shared" si="52"/>
        <v>27624.599999999995</v>
      </c>
      <c r="L481" s="44">
        <f t="shared" si="48"/>
        <v>7.5391136885239962E-2</v>
      </c>
      <c r="M481" s="32">
        <f t="shared" si="49"/>
        <v>0.82528362401627542</v>
      </c>
      <c r="N481" s="32">
        <f t="shared" si="50"/>
        <v>9.0336149663705553E-2</v>
      </c>
      <c r="O481" s="32">
        <f t="shared" si="51"/>
        <v>8.8261911484691195E-3</v>
      </c>
    </row>
    <row r="482" spans="1:15" ht="15.75" thickBot="1" x14ac:dyDescent="0.3">
      <c r="A482" s="48">
        <v>2020</v>
      </c>
      <c r="B482" s="49" t="s">
        <v>317</v>
      </c>
      <c r="C482" s="48"/>
      <c r="D482" s="48">
        <f>D481-D450</f>
        <v>2012.7499999999995</v>
      </c>
      <c r="E482" s="48">
        <f t="shared" ref="E482:K482" si="53">E481-E450</f>
        <v>22617.729999999996</v>
      </c>
      <c r="F482" s="48">
        <f t="shared" si="53"/>
        <v>1861.65</v>
      </c>
      <c r="G482" s="48">
        <f t="shared" si="53"/>
        <v>0</v>
      </c>
      <c r="H482" s="48">
        <f t="shared" si="53"/>
        <v>0</v>
      </c>
      <c r="I482" s="48">
        <f t="shared" si="53"/>
        <v>0</v>
      </c>
      <c r="J482" s="48">
        <f t="shared" si="53"/>
        <v>5.32</v>
      </c>
      <c r="K482" s="48">
        <f t="shared" si="53"/>
        <v>26501.949999999993</v>
      </c>
      <c r="L482" s="50">
        <f t="shared" si="48"/>
        <v>7.5947241618069622E-2</v>
      </c>
      <c r="M482" s="51">
        <f t="shared" si="49"/>
        <v>0.85343644524270856</v>
      </c>
      <c r="N482" s="51">
        <f t="shared" si="50"/>
        <v>7.024577436754656E-2</v>
      </c>
      <c r="O482" s="51">
        <f t="shared" si="51"/>
        <v>2.0073994555117649E-4</v>
      </c>
    </row>
    <row r="483" spans="1:15" ht="15" x14ac:dyDescent="0.25">
      <c r="A483" s="10">
        <v>2021</v>
      </c>
      <c r="B483" s="10">
        <v>2</v>
      </c>
      <c r="C483" s="10" t="s">
        <v>12</v>
      </c>
      <c r="D483" s="9">
        <v>18.75</v>
      </c>
      <c r="E483" s="9">
        <v>523.84</v>
      </c>
      <c r="F483" s="9">
        <v>75.95</v>
      </c>
      <c r="G483" s="9">
        <v>0</v>
      </c>
      <c r="H483" s="9">
        <v>0</v>
      </c>
      <c r="I483" s="9">
        <v>0</v>
      </c>
      <c r="J483" s="9">
        <v>0</v>
      </c>
      <c r="K483" s="9">
        <v>618.54</v>
      </c>
      <c r="L483" s="44">
        <f t="shared" si="48"/>
        <v>3.031331845959841E-2</v>
      </c>
      <c r="M483" s="32">
        <f t="shared" si="49"/>
        <v>0.84689753290005509</v>
      </c>
      <c r="N483" s="32">
        <f t="shared" si="50"/>
        <v>0.12278914864034664</v>
      </c>
      <c r="O483" s="32">
        <f t="shared" si="51"/>
        <v>0</v>
      </c>
    </row>
    <row r="484" spans="1:15" ht="15" x14ac:dyDescent="0.25">
      <c r="A484" s="10">
        <v>2021</v>
      </c>
      <c r="B484" s="10">
        <v>3</v>
      </c>
      <c r="C484" s="10" t="s">
        <v>14</v>
      </c>
      <c r="D484" s="9">
        <v>16.05</v>
      </c>
      <c r="E484" s="9">
        <v>163.63999999999999</v>
      </c>
      <c r="F484" s="9">
        <v>9.3000000000000007</v>
      </c>
      <c r="G484" s="9">
        <v>0</v>
      </c>
      <c r="H484" s="9">
        <v>0</v>
      </c>
      <c r="I484" s="9">
        <v>0</v>
      </c>
      <c r="J484" s="9">
        <v>0</v>
      </c>
      <c r="K484" s="9">
        <v>188.99</v>
      </c>
      <c r="L484" s="44">
        <f t="shared" si="48"/>
        <v>8.4925128313667386E-2</v>
      </c>
      <c r="M484" s="32">
        <f t="shared" si="49"/>
        <v>0.86586591883168407</v>
      </c>
      <c r="N484" s="32">
        <f t="shared" si="50"/>
        <v>4.9208952854648394E-2</v>
      </c>
      <c r="O484" s="32">
        <f t="shared" si="51"/>
        <v>0</v>
      </c>
    </row>
    <row r="485" spans="1:15" ht="15" x14ac:dyDescent="0.25">
      <c r="A485" s="10">
        <v>2021</v>
      </c>
      <c r="B485" s="10">
        <v>4</v>
      </c>
      <c r="C485" s="10" t="s">
        <v>16</v>
      </c>
      <c r="D485" s="9">
        <v>38.71</v>
      </c>
      <c r="E485" s="9">
        <v>231.6</v>
      </c>
      <c r="F485" s="9">
        <v>47.16</v>
      </c>
      <c r="G485" s="9">
        <v>0</v>
      </c>
      <c r="H485" s="9">
        <v>0</v>
      </c>
      <c r="I485" s="9">
        <v>0</v>
      </c>
      <c r="J485" s="9">
        <v>0</v>
      </c>
      <c r="K485" s="9">
        <v>317.47000000000003</v>
      </c>
      <c r="L485" s="44">
        <f t="shared" si="48"/>
        <v>0.12193278105017796</v>
      </c>
      <c r="M485" s="32">
        <f t="shared" si="49"/>
        <v>0.72951774970863381</v>
      </c>
      <c r="N485" s="32">
        <f t="shared" si="50"/>
        <v>0.14854946924118811</v>
      </c>
      <c r="O485" s="32">
        <f t="shared" si="51"/>
        <v>0</v>
      </c>
    </row>
    <row r="486" spans="1:15" ht="15" x14ac:dyDescent="0.25">
      <c r="A486" s="10">
        <v>2021</v>
      </c>
      <c r="B486" s="10">
        <v>5</v>
      </c>
      <c r="C486" s="10" t="s">
        <v>22</v>
      </c>
      <c r="D486" s="9">
        <v>81.099999999999994</v>
      </c>
      <c r="E486" s="9">
        <v>505.51</v>
      </c>
      <c r="F486" s="9">
        <v>93.7</v>
      </c>
      <c r="G486" s="9">
        <v>0</v>
      </c>
      <c r="H486" s="9">
        <v>0</v>
      </c>
      <c r="I486" s="9">
        <v>0</v>
      </c>
      <c r="J486" s="9">
        <v>0</v>
      </c>
      <c r="K486" s="9">
        <v>680.31</v>
      </c>
      <c r="L486" s="44">
        <f t="shared" si="48"/>
        <v>0.11921035998294895</v>
      </c>
      <c r="M486" s="32">
        <f t="shared" si="49"/>
        <v>0.74305831165204106</v>
      </c>
      <c r="N486" s="32">
        <f t="shared" si="50"/>
        <v>0.13773132836501009</v>
      </c>
      <c r="O486" s="32">
        <f t="shared" si="51"/>
        <v>0</v>
      </c>
    </row>
    <row r="487" spans="1:15" ht="15" x14ac:dyDescent="0.25">
      <c r="A487" s="10">
        <v>2021</v>
      </c>
      <c r="B487" s="10">
        <v>6</v>
      </c>
      <c r="C487" s="10" t="s">
        <v>26</v>
      </c>
      <c r="D487" s="9">
        <v>65.14</v>
      </c>
      <c r="E487" s="9">
        <v>833.68</v>
      </c>
      <c r="F487" s="9">
        <v>17.149999999999999</v>
      </c>
      <c r="G487" s="9">
        <v>0</v>
      </c>
      <c r="H487" s="9">
        <v>0</v>
      </c>
      <c r="I487" s="9">
        <v>0</v>
      </c>
      <c r="J487" s="9">
        <v>0</v>
      </c>
      <c r="K487" s="9">
        <v>915.97</v>
      </c>
      <c r="L487" s="44">
        <f t="shared" si="48"/>
        <v>7.1115866240160697E-2</v>
      </c>
      <c r="M487" s="32">
        <f t="shared" si="49"/>
        <v>0.91016081312706743</v>
      </c>
      <c r="N487" s="32">
        <f t="shared" si="50"/>
        <v>1.8723320632771812E-2</v>
      </c>
      <c r="O487" s="32">
        <f t="shared" si="51"/>
        <v>0</v>
      </c>
    </row>
    <row r="488" spans="1:15" ht="15" x14ac:dyDescent="0.25">
      <c r="A488" s="10">
        <v>2021</v>
      </c>
      <c r="B488" s="10">
        <v>7</v>
      </c>
      <c r="C488" s="10" t="s">
        <v>24</v>
      </c>
      <c r="D488" s="9">
        <v>115.55</v>
      </c>
      <c r="E488" s="9">
        <v>884.49</v>
      </c>
      <c r="F488" s="9">
        <v>65.2</v>
      </c>
      <c r="G488" s="9">
        <v>0</v>
      </c>
      <c r="H488" s="9">
        <v>0</v>
      </c>
      <c r="I488" s="9">
        <v>0</v>
      </c>
      <c r="J488" s="9">
        <v>0</v>
      </c>
      <c r="K488" s="9">
        <v>1065.24</v>
      </c>
      <c r="L488" s="44">
        <f t="shared" si="48"/>
        <v>0.10847320791558709</v>
      </c>
      <c r="M488" s="32">
        <f t="shared" si="49"/>
        <v>0.83031992790357101</v>
      </c>
      <c r="N488" s="32">
        <f t="shared" si="50"/>
        <v>6.1206864180841876E-2</v>
      </c>
      <c r="O488" s="32">
        <f t="shared" si="51"/>
        <v>0</v>
      </c>
    </row>
    <row r="489" spans="1:15" ht="15" x14ac:dyDescent="0.25">
      <c r="A489" s="10">
        <v>2021</v>
      </c>
      <c r="B489" s="10">
        <v>8</v>
      </c>
      <c r="C489" s="10" t="s">
        <v>46</v>
      </c>
      <c r="D489" s="9">
        <v>57.2</v>
      </c>
      <c r="E489" s="9">
        <v>570.86</v>
      </c>
      <c r="F489" s="9">
        <v>12</v>
      </c>
      <c r="G489" s="9">
        <v>0</v>
      </c>
      <c r="H489" s="9">
        <v>0</v>
      </c>
      <c r="I489" s="9">
        <v>0</v>
      </c>
      <c r="J489" s="9">
        <v>0</v>
      </c>
      <c r="K489" s="9">
        <v>640.05999999999995</v>
      </c>
      <c r="L489" s="44">
        <f t="shared" si="48"/>
        <v>8.9366621879198832E-2</v>
      </c>
      <c r="M489" s="32">
        <f t="shared" si="49"/>
        <v>0.8918851357685218</v>
      </c>
      <c r="N489" s="32">
        <f t="shared" si="50"/>
        <v>1.8748242352279475E-2</v>
      </c>
      <c r="O489" s="32">
        <f t="shared" si="51"/>
        <v>0</v>
      </c>
    </row>
    <row r="490" spans="1:15" ht="15" x14ac:dyDescent="0.25">
      <c r="A490" s="10">
        <v>2021</v>
      </c>
      <c r="B490" s="10">
        <v>9</v>
      </c>
      <c r="C490" s="10" t="s">
        <v>66</v>
      </c>
      <c r="D490" s="9">
        <v>98.2</v>
      </c>
      <c r="E490" s="9">
        <v>578.66</v>
      </c>
      <c r="F490" s="9">
        <v>57.95</v>
      </c>
      <c r="G490" s="9">
        <v>0</v>
      </c>
      <c r="H490" s="9">
        <v>0</v>
      </c>
      <c r="I490" s="9">
        <v>0</v>
      </c>
      <c r="J490" s="9">
        <v>0</v>
      </c>
      <c r="K490" s="9">
        <v>734.81</v>
      </c>
      <c r="L490" s="44">
        <f t="shared" si="48"/>
        <v>0.13363998856847351</v>
      </c>
      <c r="M490" s="32">
        <f t="shared" si="49"/>
        <v>0.78749608742395993</v>
      </c>
      <c r="N490" s="32">
        <f t="shared" si="50"/>
        <v>7.8863924007566588E-2</v>
      </c>
      <c r="O490" s="32">
        <f t="shared" si="51"/>
        <v>0</v>
      </c>
    </row>
    <row r="491" spans="1:15" ht="15" x14ac:dyDescent="0.25">
      <c r="A491" s="10">
        <v>2021</v>
      </c>
      <c r="B491" s="10">
        <v>10</v>
      </c>
      <c r="C491" s="10" t="s">
        <v>92</v>
      </c>
      <c r="D491" s="9">
        <v>68.25</v>
      </c>
      <c r="E491" s="9">
        <v>554.64</v>
      </c>
      <c r="F491" s="9">
        <v>90.25</v>
      </c>
      <c r="G491" s="9">
        <v>0</v>
      </c>
      <c r="H491" s="9">
        <v>0</v>
      </c>
      <c r="I491" s="9">
        <v>0</v>
      </c>
      <c r="J491" s="9">
        <v>0</v>
      </c>
      <c r="K491" s="9">
        <v>713.14</v>
      </c>
      <c r="L491" s="44">
        <f t="shared" si="48"/>
        <v>9.5703508427517736E-2</v>
      </c>
      <c r="M491" s="32">
        <f t="shared" si="49"/>
        <v>0.77774350057492214</v>
      </c>
      <c r="N491" s="32">
        <f t="shared" si="50"/>
        <v>0.12655299099756009</v>
      </c>
      <c r="O491" s="32">
        <f t="shared" si="51"/>
        <v>0</v>
      </c>
    </row>
    <row r="492" spans="1:15" ht="15" x14ac:dyDescent="0.25">
      <c r="A492" s="10">
        <v>2021</v>
      </c>
      <c r="B492" s="10">
        <v>11</v>
      </c>
      <c r="C492" s="10" t="s">
        <v>54</v>
      </c>
      <c r="D492" s="9">
        <v>52.2</v>
      </c>
      <c r="E492" s="9">
        <v>616</v>
      </c>
      <c r="F492" s="9">
        <v>41.1</v>
      </c>
      <c r="G492" s="9">
        <v>0</v>
      </c>
      <c r="H492" s="9">
        <v>0</v>
      </c>
      <c r="I492" s="9">
        <v>0</v>
      </c>
      <c r="J492" s="9">
        <v>0</v>
      </c>
      <c r="K492" s="9">
        <v>709.3</v>
      </c>
      <c r="L492" s="44">
        <f t="shared" si="48"/>
        <v>7.3593683913717761E-2</v>
      </c>
      <c r="M492" s="32">
        <f t="shared" si="49"/>
        <v>0.86846186380938961</v>
      </c>
      <c r="N492" s="32">
        <f t="shared" si="50"/>
        <v>5.7944452276892718E-2</v>
      </c>
      <c r="O492" s="32">
        <f t="shared" si="51"/>
        <v>0</v>
      </c>
    </row>
    <row r="493" spans="1:15" ht="15" x14ac:dyDescent="0.25">
      <c r="A493" s="10">
        <v>2021</v>
      </c>
      <c r="B493" s="10">
        <v>12</v>
      </c>
      <c r="C493" s="10" t="s">
        <v>70</v>
      </c>
      <c r="D493" s="9">
        <v>34.299999999999997</v>
      </c>
      <c r="E493" s="9">
        <v>841</v>
      </c>
      <c r="F493" s="9">
        <v>79.260000000000005</v>
      </c>
      <c r="G493" s="9">
        <v>0</v>
      </c>
      <c r="H493" s="9">
        <v>0</v>
      </c>
      <c r="I493" s="9">
        <v>0</v>
      </c>
      <c r="J493" s="9">
        <v>0</v>
      </c>
      <c r="K493" s="9">
        <v>954.56</v>
      </c>
      <c r="L493" s="44">
        <f t="shared" si="48"/>
        <v>3.593278578612135E-2</v>
      </c>
      <c r="M493" s="32">
        <f t="shared" si="49"/>
        <v>0.88103419376466652</v>
      </c>
      <c r="N493" s="32">
        <f t="shared" si="50"/>
        <v>8.3033020449212208E-2</v>
      </c>
      <c r="O493" s="32">
        <f t="shared" si="51"/>
        <v>0</v>
      </c>
    </row>
    <row r="494" spans="1:15" x14ac:dyDescent="0.2">
      <c r="A494" s="45">
        <v>2021</v>
      </c>
      <c r="B494" s="45">
        <v>13</v>
      </c>
      <c r="C494" s="45" t="s">
        <v>68</v>
      </c>
      <c r="D494" s="45">
        <v>92.25</v>
      </c>
      <c r="E494" s="45">
        <v>216.5</v>
      </c>
      <c r="F494" s="45">
        <v>411.55</v>
      </c>
      <c r="G494" s="45">
        <v>157.5</v>
      </c>
      <c r="H494" s="45">
        <v>21</v>
      </c>
      <c r="I494" s="45">
        <v>122.8</v>
      </c>
      <c r="J494" s="45">
        <v>0</v>
      </c>
      <c r="K494" s="45">
        <v>1021.6</v>
      </c>
      <c r="L494" s="46">
        <f t="shared" si="48"/>
        <v>9.0299530148786222E-2</v>
      </c>
      <c r="M494" s="47">
        <f t="shared" si="49"/>
        <v>0.2119224745497259</v>
      </c>
      <c r="N494" s="47">
        <f t="shared" si="50"/>
        <v>0.40284847298355519</v>
      </c>
      <c r="O494" s="47">
        <f t="shared" si="51"/>
        <v>0.29492952231793268</v>
      </c>
    </row>
    <row r="495" spans="1:15" ht="15" x14ac:dyDescent="0.25">
      <c r="A495" s="10">
        <v>2021</v>
      </c>
      <c r="B495" s="10">
        <v>14</v>
      </c>
      <c r="C495" s="10" t="s">
        <v>32</v>
      </c>
      <c r="D495" s="9">
        <v>11.8</v>
      </c>
      <c r="E495" s="9">
        <v>290.45</v>
      </c>
      <c r="F495" s="9">
        <v>0</v>
      </c>
      <c r="G495" s="9">
        <v>0</v>
      </c>
      <c r="H495" s="9">
        <v>0</v>
      </c>
      <c r="I495" s="9">
        <v>0</v>
      </c>
      <c r="J495" s="9">
        <v>0</v>
      </c>
      <c r="K495" s="9">
        <v>302.25</v>
      </c>
      <c r="L495" s="44">
        <f t="shared" si="48"/>
        <v>3.9040529363110012E-2</v>
      </c>
      <c r="M495" s="32">
        <f t="shared" si="49"/>
        <v>0.96095947063688991</v>
      </c>
      <c r="N495" s="32">
        <f t="shared" si="50"/>
        <v>0</v>
      </c>
      <c r="O495" s="32">
        <f t="shared" si="51"/>
        <v>0</v>
      </c>
    </row>
    <row r="496" spans="1:15" ht="15" x14ac:dyDescent="0.25">
      <c r="A496" s="10">
        <v>2021</v>
      </c>
      <c r="B496" s="10">
        <v>15</v>
      </c>
      <c r="C496" s="10" t="s">
        <v>58</v>
      </c>
      <c r="D496" s="9">
        <v>22.85</v>
      </c>
      <c r="E496" s="9">
        <v>375.6</v>
      </c>
      <c r="F496" s="9">
        <v>9</v>
      </c>
      <c r="G496" s="9">
        <v>0</v>
      </c>
      <c r="H496" s="9">
        <v>0</v>
      </c>
      <c r="I496" s="9">
        <v>0</v>
      </c>
      <c r="J496" s="9">
        <v>0</v>
      </c>
      <c r="K496" s="9">
        <v>407.45</v>
      </c>
      <c r="L496" s="44">
        <f t="shared" si="48"/>
        <v>5.6080500674929444E-2</v>
      </c>
      <c r="M496" s="32">
        <f t="shared" si="49"/>
        <v>0.92183089949687091</v>
      </c>
      <c r="N496" s="32">
        <f t="shared" si="50"/>
        <v>2.208859982819978E-2</v>
      </c>
      <c r="O496" s="32">
        <f t="shared" si="51"/>
        <v>0</v>
      </c>
    </row>
    <row r="497" spans="1:15" ht="15" x14ac:dyDescent="0.25">
      <c r="A497" s="10">
        <v>2021</v>
      </c>
      <c r="B497" s="10">
        <v>16</v>
      </c>
      <c r="C497" s="10" t="s">
        <v>99</v>
      </c>
      <c r="D497" s="9">
        <v>11.55</v>
      </c>
      <c r="E497" s="9">
        <v>426.99</v>
      </c>
      <c r="F497" s="9">
        <v>9.1999999999999993</v>
      </c>
      <c r="G497" s="9">
        <v>0</v>
      </c>
      <c r="H497" s="9">
        <v>0</v>
      </c>
      <c r="I497" s="9">
        <v>0</v>
      </c>
      <c r="J497" s="9">
        <v>0</v>
      </c>
      <c r="K497" s="9">
        <v>447.74</v>
      </c>
      <c r="L497" s="44">
        <f t="shared" si="48"/>
        <v>2.5796221021128333E-2</v>
      </c>
      <c r="M497" s="32">
        <f t="shared" si="49"/>
        <v>0.95365613972394692</v>
      </c>
      <c r="N497" s="32">
        <f t="shared" si="50"/>
        <v>2.054763925492473E-2</v>
      </c>
      <c r="O497" s="32">
        <f t="shared" si="51"/>
        <v>0</v>
      </c>
    </row>
    <row r="498" spans="1:15" ht="15" x14ac:dyDescent="0.25">
      <c r="A498" s="10">
        <v>2021</v>
      </c>
      <c r="B498" s="10">
        <v>17</v>
      </c>
      <c r="C498" s="10" t="s">
        <v>28</v>
      </c>
      <c r="D498" s="9">
        <v>82.56</v>
      </c>
      <c r="E498" s="9">
        <v>894.95</v>
      </c>
      <c r="F498" s="9">
        <v>108.45</v>
      </c>
      <c r="G498" s="9">
        <v>0</v>
      </c>
      <c r="H498" s="9">
        <v>0</v>
      </c>
      <c r="I498" s="9">
        <v>0</v>
      </c>
      <c r="J498" s="9">
        <v>0</v>
      </c>
      <c r="K498" s="9">
        <v>1085.96</v>
      </c>
      <c r="L498" s="44">
        <f t="shared" si="48"/>
        <v>7.6024899627978926E-2</v>
      </c>
      <c r="M498" s="32">
        <f t="shared" si="49"/>
        <v>0.82410954362959965</v>
      </c>
      <c r="N498" s="32">
        <f t="shared" si="50"/>
        <v>9.9865556742421452E-2</v>
      </c>
      <c r="O498" s="32">
        <f t="shared" si="51"/>
        <v>0</v>
      </c>
    </row>
    <row r="499" spans="1:15" ht="15" x14ac:dyDescent="0.25">
      <c r="A499" s="10">
        <v>2021</v>
      </c>
      <c r="B499" s="10">
        <v>18</v>
      </c>
      <c r="C499" s="10" t="s">
        <v>60</v>
      </c>
      <c r="D499" s="9">
        <v>0</v>
      </c>
      <c r="E499" s="9">
        <v>110.8</v>
      </c>
      <c r="F499" s="9">
        <v>4.5</v>
      </c>
      <c r="G499" s="9">
        <v>0</v>
      </c>
      <c r="H499" s="9">
        <v>0</v>
      </c>
      <c r="I499" s="9">
        <v>0</v>
      </c>
      <c r="J499" s="9">
        <v>0</v>
      </c>
      <c r="K499" s="9">
        <v>115.3</v>
      </c>
      <c r="L499" s="44">
        <f t="shared" si="48"/>
        <v>0</v>
      </c>
      <c r="M499" s="32">
        <f t="shared" si="49"/>
        <v>0.96097137901127494</v>
      </c>
      <c r="N499" s="32">
        <f t="shared" si="50"/>
        <v>3.9028620988725067E-2</v>
      </c>
      <c r="O499" s="32">
        <f t="shared" si="51"/>
        <v>0</v>
      </c>
    </row>
    <row r="500" spans="1:15" ht="15" x14ac:dyDescent="0.25">
      <c r="A500" s="10">
        <v>2021</v>
      </c>
      <c r="B500" s="10">
        <v>19</v>
      </c>
      <c r="C500" s="10" t="s">
        <v>36</v>
      </c>
      <c r="D500" s="9">
        <v>52.45</v>
      </c>
      <c r="E500" s="9">
        <v>604.29999999999995</v>
      </c>
      <c r="F500" s="9">
        <v>61.7</v>
      </c>
      <c r="G500" s="9">
        <v>0</v>
      </c>
      <c r="H500" s="9">
        <v>0</v>
      </c>
      <c r="I500" s="9">
        <v>0</v>
      </c>
      <c r="J500" s="9">
        <v>0</v>
      </c>
      <c r="K500" s="9">
        <v>718.45</v>
      </c>
      <c r="L500" s="44">
        <f t="shared" si="48"/>
        <v>7.3004384438722245E-2</v>
      </c>
      <c r="M500" s="32">
        <f t="shared" si="49"/>
        <v>0.84111629201753768</v>
      </c>
      <c r="N500" s="32">
        <f t="shared" si="50"/>
        <v>8.5879323543739991E-2</v>
      </c>
      <c r="O500" s="32">
        <f t="shared" si="51"/>
        <v>0</v>
      </c>
    </row>
    <row r="501" spans="1:15" ht="15" x14ac:dyDescent="0.25">
      <c r="A501" s="10">
        <v>2021</v>
      </c>
      <c r="B501" s="10">
        <v>20</v>
      </c>
      <c r="C501" s="10" t="s">
        <v>84</v>
      </c>
      <c r="D501" s="9">
        <v>45.49</v>
      </c>
      <c r="E501" s="9">
        <v>894.43</v>
      </c>
      <c r="F501" s="9">
        <v>106.55</v>
      </c>
      <c r="G501" s="9">
        <v>0</v>
      </c>
      <c r="H501" s="9">
        <v>0</v>
      </c>
      <c r="I501" s="9">
        <v>0</v>
      </c>
      <c r="J501" s="9">
        <v>0</v>
      </c>
      <c r="K501" s="9">
        <v>1046.47</v>
      </c>
      <c r="L501" s="44">
        <f t="shared" si="48"/>
        <v>4.3469951360287445E-2</v>
      </c>
      <c r="M501" s="32">
        <f t="shared" si="49"/>
        <v>0.85471155408181787</v>
      </c>
      <c r="N501" s="32">
        <f t="shared" si="50"/>
        <v>0.10181849455789463</v>
      </c>
      <c r="O501" s="32">
        <f t="shared" si="51"/>
        <v>0</v>
      </c>
    </row>
    <row r="502" spans="1:15" ht="15" x14ac:dyDescent="0.25">
      <c r="A502" s="10">
        <v>2021</v>
      </c>
      <c r="B502" s="10">
        <v>21</v>
      </c>
      <c r="C502" s="10" t="s">
        <v>76</v>
      </c>
      <c r="D502" s="9">
        <v>27.5</v>
      </c>
      <c r="E502" s="9">
        <v>744.14</v>
      </c>
      <c r="F502" s="9">
        <v>33.4</v>
      </c>
      <c r="G502" s="9">
        <v>0</v>
      </c>
      <c r="H502" s="9">
        <v>0</v>
      </c>
      <c r="I502" s="9">
        <v>0</v>
      </c>
      <c r="J502" s="9">
        <v>0</v>
      </c>
      <c r="K502" s="9">
        <v>805.04</v>
      </c>
      <c r="L502" s="44">
        <f t="shared" si="48"/>
        <v>3.4159793302196165E-2</v>
      </c>
      <c r="M502" s="32">
        <f t="shared" si="49"/>
        <v>0.92435158501440928</v>
      </c>
      <c r="N502" s="32">
        <f t="shared" si="50"/>
        <v>4.1488621683394615E-2</v>
      </c>
      <c r="O502" s="32">
        <f t="shared" si="51"/>
        <v>0</v>
      </c>
    </row>
    <row r="503" spans="1:15" ht="15" x14ac:dyDescent="0.25">
      <c r="A503" s="10">
        <v>2021</v>
      </c>
      <c r="B503" s="10">
        <v>22</v>
      </c>
      <c r="C503" s="10" t="s">
        <v>74</v>
      </c>
      <c r="D503" s="9">
        <v>45.15</v>
      </c>
      <c r="E503" s="9">
        <v>1152.8499999999999</v>
      </c>
      <c r="F503" s="9">
        <v>41.7</v>
      </c>
      <c r="G503" s="9">
        <v>0</v>
      </c>
      <c r="H503" s="9">
        <v>0</v>
      </c>
      <c r="I503" s="9">
        <v>0</v>
      </c>
      <c r="J503" s="9">
        <v>0</v>
      </c>
      <c r="K503" s="9">
        <v>1239.7</v>
      </c>
      <c r="L503" s="44">
        <f t="shared" si="48"/>
        <v>3.6420101637492937E-2</v>
      </c>
      <c r="M503" s="32">
        <f t="shared" si="49"/>
        <v>0.92994272807937395</v>
      </c>
      <c r="N503" s="32">
        <f t="shared" si="50"/>
        <v>3.3637170283133018E-2</v>
      </c>
      <c r="O503" s="32">
        <f t="shared" si="51"/>
        <v>0</v>
      </c>
    </row>
    <row r="504" spans="1:15" ht="15" x14ac:dyDescent="0.25">
      <c r="A504" s="10">
        <v>2021</v>
      </c>
      <c r="B504" s="10">
        <v>23</v>
      </c>
      <c r="C504" s="10" t="s">
        <v>50</v>
      </c>
      <c r="D504" s="9">
        <v>27.8</v>
      </c>
      <c r="E504" s="9">
        <v>629.27</v>
      </c>
      <c r="F504" s="9">
        <v>34.89</v>
      </c>
      <c r="G504" s="9">
        <v>0</v>
      </c>
      <c r="H504" s="9">
        <v>0</v>
      </c>
      <c r="I504" s="9">
        <v>0</v>
      </c>
      <c r="J504" s="9">
        <v>0</v>
      </c>
      <c r="K504" s="9">
        <v>691.96</v>
      </c>
      <c r="L504" s="44">
        <f t="shared" si="48"/>
        <v>4.0175732701312215E-2</v>
      </c>
      <c r="M504" s="32">
        <f t="shared" si="49"/>
        <v>0.90940227758829983</v>
      </c>
      <c r="N504" s="32">
        <f t="shared" si="50"/>
        <v>5.0421989710387881E-2</v>
      </c>
      <c r="O504" s="32">
        <f t="shared" si="51"/>
        <v>0</v>
      </c>
    </row>
    <row r="505" spans="1:15" ht="15" x14ac:dyDescent="0.25">
      <c r="A505" s="10">
        <v>2021</v>
      </c>
      <c r="B505" s="10">
        <v>24</v>
      </c>
      <c r="C505" s="10" t="s">
        <v>30</v>
      </c>
      <c r="D505" s="9">
        <v>0</v>
      </c>
      <c r="E505" s="9">
        <v>195.7</v>
      </c>
      <c r="F505" s="9">
        <v>6</v>
      </c>
      <c r="G505" s="9">
        <v>0</v>
      </c>
      <c r="H505" s="9">
        <v>0</v>
      </c>
      <c r="I505" s="9">
        <v>0</v>
      </c>
      <c r="J505" s="9">
        <v>0</v>
      </c>
      <c r="K505" s="9">
        <v>201.7</v>
      </c>
      <c r="L505" s="44">
        <f t="shared" si="48"/>
        <v>0</v>
      </c>
      <c r="M505" s="32">
        <f t="shared" si="49"/>
        <v>0.97025285076846801</v>
      </c>
      <c r="N505" s="32">
        <f t="shared" si="50"/>
        <v>2.9747149231531982E-2</v>
      </c>
      <c r="O505" s="32">
        <f t="shared" si="51"/>
        <v>0</v>
      </c>
    </row>
    <row r="506" spans="1:15" ht="15" x14ac:dyDescent="0.25">
      <c r="A506" s="10">
        <v>2021</v>
      </c>
      <c r="B506" s="10">
        <v>25</v>
      </c>
      <c r="C506" s="10" t="s">
        <v>82</v>
      </c>
      <c r="D506" s="9">
        <v>10.65</v>
      </c>
      <c r="E506" s="9">
        <v>419.8</v>
      </c>
      <c r="F506" s="9">
        <v>116.4</v>
      </c>
      <c r="G506" s="9">
        <v>0</v>
      </c>
      <c r="H506" s="9">
        <v>0</v>
      </c>
      <c r="I506" s="9">
        <v>0</v>
      </c>
      <c r="J506" s="9">
        <v>0</v>
      </c>
      <c r="K506" s="9">
        <v>546.85</v>
      </c>
      <c r="L506" s="44">
        <f t="shared" si="48"/>
        <v>1.9475176008046081E-2</v>
      </c>
      <c r="M506" s="32">
        <f t="shared" si="49"/>
        <v>0.76766937917161926</v>
      </c>
      <c r="N506" s="32">
        <f t="shared" si="50"/>
        <v>0.21285544482033464</v>
      </c>
      <c r="O506" s="32">
        <f t="shared" si="51"/>
        <v>0</v>
      </c>
    </row>
    <row r="507" spans="1:15" ht="15" x14ac:dyDescent="0.25">
      <c r="A507" s="10">
        <v>2021</v>
      </c>
      <c r="B507" s="10">
        <v>26</v>
      </c>
      <c r="C507" s="10" t="s">
        <v>44</v>
      </c>
      <c r="D507" s="9">
        <v>161.15</v>
      </c>
      <c r="E507" s="9">
        <v>1135.9000000000001</v>
      </c>
      <c r="F507" s="9">
        <v>152.19999999999999</v>
      </c>
      <c r="G507" s="9">
        <v>0</v>
      </c>
      <c r="H507" s="9">
        <v>0</v>
      </c>
      <c r="I507" s="9">
        <v>0</v>
      </c>
      <c r="J507" s="9">
        <v>0</v>
      </c>
      <c r="K507" s="9">
        <v>1449.25</v>
      </c>
      <c r="L507" s="44">
        <f t="shared" si="48"/>
        <v>0.11119544592030361</v>
      </c>
      <c r="M507" s="32">
        <f t="shared" si="49"/>
        <v>0.7837847162325341</v>
      </c>
      <c r="N507" s="32">
        <f t="shared" si="50"/>
        <v>0.10501983784716232</v>
      </c>
      <c r="O507" s="32">
        <f t="shared" si="51"/>
        <v>0</v>
      </c>
    </row>
    <row r="508" spans="1:15" ht="15" x14ac:dyDescent="0.25">
      <c r="A508" s="10">
        <v>2021</v>
      </c>
      <c r="B508" s="10">
        <v>27</v>
      </c>
      <c r="C508" s="10" t="s">
        <v>62</v>
      </c>
      <c r="D508" s="9">
        <v>54.24</v>
      </c>
      <c r="E508" s="9">
        <v>614.09</v>
      </c>
      <c r="F508" s="9">
        <v>56.34</v>
      </c>
      <c r="G508" s="9">
        <v>0</v>
      </c>
      <c r="H508" s="9">
        <v>0</v>
      </c>
      <c r="I508" s="9">
        <v>0</v>
      </c>
      <c r="J508" s="9">
        <v>0</v>
      </c>
      <c r="K508" s="9">
        <v>724.66</v>
      </c>
      <c r="L508" s="44">
        <f t="shared" si="48"/>
        <v>7.4848894654044665E-2</v>
      </c>
      <c r="M508" s="32">
        <f t="shared" si="49"/>
        <v>0.84741809952253477</v>
      </c>
      <c r="N508" s="32">
        <f t="shared" si="50"/>
        <v>7.7746805398393737E-2</v>
      </c>
      <c r="O508" s="32">
        <f t="shared" si="51"/>
        <v>0</v>
      </c>
    </row>
    <row r="509" spans="1:15" ht="15" x14ac:dyDescent="0.25">
      <c r="A509" s="10">
        <v>2021</v>
      </c>
      <c r="B509" s="10">
        <v>28</v>
      </c>
      <c r="C509" s="10" t="s">
        <v>78</v>
      </c>
      <c r="D509" s="9">
        <v>141.6</v>
      </c>
      <c r="E509" s="9">
        <v>1208.95</v>
      </c>
      <c r="F509" s="9">
        <v>234.3</v>
      </c>
      <c r="G509" s="9">
        <v>0</v>
      </c>
      <c r="H509" s="9">
        <v>0</v>
      </c>
      <c r="I509" s="9">
        <v>0</v>
      </c>
      <c r="J509" s="9">
        <v>0</v>
      </c>
      <c r="K509" s="9">
        <v>1584.85</v>
      </c>
      <c r="L509" s="44">
        <f t="shared" si="48"/>
        <v>8.9345994889106231E-2</v>
      </c>
      <c r="M509" s="32">
        <f t="shared" si="49"/>
        <v>0.76281667034735157</v>
      </c>
      <c r="N509" s="32">
        <f t="shared" si="50"/>
        <v>0.1478373347635423</v>
      </c>
      <c r="O509" s="32">
        <f t="shared" si="51"/>
        <v>0</v>
      </c>
    </row>
    <row r="510" spans="1:15" ht="15" x14ac:dyDescent="0.25">
      <c r="A510" s="10">
        <v>2021</v>
      </c>
      <c r="B510" s="10">
        <v>29</v>
      </c>
      <c r="C510" s="10" t="s">
        <v>38</v>
      </c>
      <c r="D510" s="9">
        <v>57</v>
      </c>
      <c r="E510" s="9">
        <v>647.21</v>
      </c>
      <c r="F510" s="9">
        <v>12</v>
      </c>
      <c r="G510" s="9">
        <v>0</v>
      </c>
      <c r="H510" s="9">
        <v>0</v>
      </c>
      <c r="I510" s="9">
        <v>0</v>
      </c>
      <c r="J510" s="9">
        <v>0</v>
      </c>
      <c r="K510" s="9">
        <v>716.21</v>
      </c>
      <c r="L510" s="44">
        <f t="shared" si="48"/>
        <v>7.9585596403289535E-2</v>
      </c>
      <c r="M510" s="32">
        <f t="shared" si="49"/>
        <v>0.90365954119601788</v>
      </c>
      <c r="N510" s="32">
        <f t="shared" si="50"/>
        <v>1.6754862400692534E-2</v>
      </c>
      <c r="O510" s="32">
        <f t="shared" si="51"/>
        <v>0</v>
      </c>
    </row>
    <row r="511" spans="1:15" ht="15" x14ac:dyDescent="0.25">
      <c r="A511" s="10">
        <v>2021</v>
      </c>
      <c r="B511" s="10">
        <v>30</v>
      </c>
      <c r="C511" s="10" t="s">
        <v>56</v>
      </c>
      <c r="D511" s="9">
        <v>26.86</v>
      </c>
      <c r="E511" s="9">
        <v>245.95</v>
      </c>
      <c r="F511" s="9">
        <v>17.399999999999999</v>
      </c>
      <c r="G511" s="9">
        <v>0</v>
      </c>
      <c r="H511" s="9">
        <v>0</v>
      </c>
      <c r="I511" s="9">
        <v>0</v>
      </c>
      <c r="J511" s="9">
        <v>0</v>
      </c>
      <c r="K511" s="9">
        <v>290.20999999999998</v>
      </c>
      <c r="L511" s="44">
        <f t="shared" si="48"/>
        <v>9.2553668033492992E-2</v>
      </c>
      <c r="M511" s="32">
        <f t="shared" si="49"/>
        <v>0.8474897488025912</v>
      </c>
      <c r="N511" s="32">
        <f t="shared" si="50"/>
        <v>5.9956583163915785E-2</v>
      </c>
      <c r="O511" s="32">
        <f t="shared" si="51"/>
        <v>0</v>
      </c>
    </row>
    <row r="512" spans="1:15" ht="15" x14ac:dyDescent="0.25">
      <c r="A512" s="10">
        <v>2021</v>
      </c>
      <c r="B512" s="10">
        <v>31</v>
      </c>
      <c r="C512" s="10" t="s">
        <v>64</v>
      </c>
      <c r="D512" s="9">
        <v>64.900000000000006</v>
      </c>
      <c r="E512" s="9">
        <v>324.83</v>
      </c>
      <c r="F512" s="9">
        <v>52.45</v>
      </c>
      <c r="G512" s="9">
        <v>0</v>
      </c>
      <c r="H512" s="9">
        <v>0</v>
      </c>
      <c r="I512" s="9">
        <v>0</v>
      </c>
      <c r="J512" s="9">
        <v>0</v>
      </c>
      <c r="K512" s="9">
        <v>442.18</v>
      </c>
      <c r="L512" s="44">
        <f t="shared" si="48"/>
        <v>0.14677280745397803</v>
      </c>
      <c r="M512" s="32">
        <f t="shared" si="49"/>
        <v>0.73461033968067302</v>
      </c>
      <c r="N512" s="32">
        <f t="shared" si="50"/>
        <v>0.11861685286534895</v>
      </c>
      <c r="O512" s="32">
        <f t="shared" si="51"/>
        <v>0</v>
      </c>
    </row>
    <row r="513" spans="1:15" ht="15" x14ac:dyDescent="0.25">
      <c r="A513" s="10">
        <v>2021</v>
      </c>
      <c r="B513" s="10">
        <v>32</v>
      </c>
      <c r="C513" s="10" t="s">
        <v>72</v>
      </c>
      <c r="D513" s="9">
        <v>172.85</v>
      </c>
      <c r="E513" s="9">
        <v>1419.04</v>
      </c>
      <c r="F513" s="9">
        <v>145.49</v>
      </c>
      <c r="G513" s="9">
        <v>0</v>
      </c>
      <c r="H513" s="9">
        <v>0</v>
      </c>
      <c r="I513" s="9">
        <v>0</v>
      </c>
      <c r="J513" s="9">
        <v>0</v>
      </c>
      <c r="K513" s="9">
        <v>1737.38</v>
      </c>
      <c r="L513" s="44">
        <f t="shared" si="48"/>
        <v>9.9488885563319474E-2</v>
      </c>
      <c r="M513" s="32">
        <f t="shared" si="49"/>
        <v>0.81677007908459853</v>
      </c>
      <c r="N513" s="32">
        <f t="shared" si="50"/>
        <v>8.3741035352081869E-2</v>
      </c>
      <c r="O513" s="32">
        <f t="shared" si="51"/>
        <v>0</v>
      </c>
    </row>
    <row r="514" spans="1:15" ht="15" x14ac:dyDescent="0.25">
      <c r="A514" s="10">
        <v>2021</v>
      </c>
      <c r="B514" s="10">
        <v>33</v>
      </c>
      <c r="C514" s="10" t="s">
        <v>88</v>
      </c>
      <c r="D514" s="9">
        <v>20.350000000000001</v>
      </c>
      <c r="E514" s="9">
        <v>444.65</v>
      </c>
      <c r="F514" s="9">
        <v>30</v>
      </c>
      <c r="G514" s="9">
        <v>0</v>
      </c>
      <c r="H514" s="9">
        <v>0</v>
      </c>
      <c r="I514" s="9">
        <v>0</v>
      </c>
      <c r="J514" s="9">
        <v>0</v>
      </c>
      <c r="K514" s="9">
        <v>495</v>
      </c>
      <c r="L514" s="44">
        <f t="shared" ref="L514:L577" si="54">D514/K514</f>
        <v>4.1111111111111112E-2</v>
      </c>
      <c r="M514" s="32">
        <f t="shared" ref="M514:M577" si="55">E514/K514</f>
        <v>0.89828282828282824</v>
      </c>
      <c r="N514" s="32">
        <f t="shared" ref="N514:N577" si="56">F514/K514</f>
        <v>6.0606060606060608E-2</v>
      </c>
      <c r="O514" s="32">
        <f t="shared" ref="O514:O577" si="57">(G514+H514+I514+J514)/K514</f>
        <v>0</v>
      </c>
    </row>
    <row r="515" spans="1:15" ht="15" x14ac:dyDescent="0.25">
      <c r="A515" s="10">
        <v>2021</v>
      </c>
      <c r="B515" s="10">
        <v>34</v>
      </c>
      <c r="C515" s="10" t="s">
        <v>94</v>
      </c>
      <c r="D515" s="9">
        <v>50.9</v>
      </c>
      <c r="E515" s="9">
        <v>537.9</v>
      </c>
      <c r="F515" s="9">
        <v>30.8</v>
      </c>
      <c r="G515" s="9">
        <v>0</v>
      </c>
      <c r="H515" s="9">
        <v>0</v>
      </c>
      <c r="I515" s="9">
        <v>0</v>
      </c>
      <c r="J515" s="9">
        <v>0</v>
      </c>
      <c r="K515" s="9">
        <v>619.6</v>
      </c>
      <c r="L515" s="44">
        <f t="shared" si="54"/>
        <v>8.2149774047772753E-2</v>
      </c>
      <c r="M515" s="32">
        <f t="shared" si="55"/>
        <v>0.86814073595868291</v>
      </c>
      <c r="N515" s="32">
        <f t="shared" si="56"/>
        <v>4.9709489993544222E-2</v>
      </c>
      <c r="O515" s="32">
        <f t="shared" si="57"/>
        <v>0</v>
      </c>
    </row>
    <row r="516" spans="1:15" ht="15" x14ac:dyDescent="0.25">
      <c r="A516" s="10">
        <v>2021</v>
      </c>
      <c r="B516" s="10">
        <v>35</v>
      </c>
      <c r="C516" s="10" t="s">
        <v>18</v>
      </c>
      <c r="D516" s="9">
        <v>45.2</v>
      </c>
      <c r="E516" s="9">
        <v>720.14</v>
      </c>
      <c r="F516" s="9">
        <v>19.5</v>
      </c>
      <c r="G516" s="9">
        <v>0</v>
      </c>
      <c r="H516" s="9">
        <v>0</v>
      </c>
      <c r="I516" s="9">
        <v>0</v>
      </c>
      <c r="J516" s="9">
        <v>0</v>
      </c>
      <c r="K516" s="9">
        <v>784.84</v>
      </c>
      <c r="L516" s="44">
        <f t="shared" si="54"/>
        <v>5.7591356199989806E-2</v>
      </c>
      <c r="M516" s="32">
        <f t="shared" si="55"/>
        <v>0.91756281535089945</v>
      </c>
      <c r="N516" s="32">
        <f t="shared" si="56"/>
        <v>2.4845828449110645E-2</v>
      </c>
      <c r="O516" s="32">
        <f t="shared" si="57"/>
        <v>0</v>
      </c>
    </row>
    <row r="517" spans="1:15" ht="15" x14ac:dyDescent="0.25">
      <c r="A517" s="10">
        <v>2021</v>
      </c>
      <c r="B517" s="10">
        <v>36</v>
      </c>
      <c r="C517" s="10" t="s">
        <v>40</v>
      </c>
      <c r="D517" s="9">
        <v>145</v>
      </c>
      <c r="E517" s="9">
        <v>886.31</v>
      </c>
      <c r="F517" s="9">
        <v>99.5</v>
      </c>
      <c r="G517" s="9">
        <v>0</v>
      </c>
      <c r="H517" s="9">
        <v>0</v>
      </c>
      <c r="I517" s="9">
        <v>0</v>
      </c>
      <c r="J517" s="9">
        <v>0</v>
      </c>
      <c r="K517" s="9">
        <v>1130.81</v>
      </c>
      <c r="L517" s="44">
        <f t="shared" si="54"/>
        <v>0.12822666937858704</v>
      </c>
      <c r="M517" s="32">
        <f t="shared" si="55"/>
        <v>0.78378330577196875</v>
      </c>
      <c r="N517" s="32">
        <f t="shared" si="56"/>
        <v>8.7990024849444209E-2</v>
      </c>
      <c r="O517" s="32">
        <f t="shared" si="57"/>
        <v>0</v>
      </c>
    </row>
    <row r="518" spans="1:15" ht="15" x14ac:dyDescent="0.25">
      <c r="A518" s="10">
        <v>2021</v>
      </c>
      <c r="B518" s="10">
        <v>37</v>
      </c>
      <c r="C518" s="10" t="s">
        <v>80</v>
      </c>
      <c r="D518" s="9">
        <v>0</v>
      </c>
      <c r="E518" s="9">
        <v>379</v>
      </c>
      <c r="F518" s="9">
        <v>0</v>
      </c>
      <c r="G518" s="9">
        <v>0</v>
      </c>
      <c r="H518" s="9">
        <v>0</v>
      </c>
      <c r="I518" s="9">
        <v>0</v>
      </c>
      <c r="J518" s="9">
        <v>0</v>
      </c>
      <c r="K518" s="9">
        <v>379</v>
      </c>
      <c r="L518" s="44">
        <f t="shared" si="54"/>
        <v>0</v>
      </c>
      <c r="M518" s="32">
        <f t="shared" si="55"/>
        <v>1</v>
      </c>
      <c r="N518" s="32">
        <f t="shared" si="56"/>
        <v>0</v>
      </c>
      <c r="O518" s="32">
        <f t="shared" si="57"/>
        <v>0</v>
      </c>
    </row>
    <row r="519" spans="1:15" ht="15" x14ac:dyDescent="0.25">
      <c r="A519" s="10">
        <v>2021</v>
      </c>
      <c r="B519" s="10">
        <v>39</v>
      </c>
      <c r="C519" s="10" t="s">
        <v>20</v>
      </c>
      <c r="D519" s="9">
        <v>35.700000000000003</v>
      </c>
      <c r="E519" s="9">
        <v>878.3</v>
      </c>
      <c r="F519" s="9">
        <v>76.55</v>
      </c>
      <c r="G519" s="9">
        <v>0</v>
      </c>
      <c r="H519" s="9">
        <v>0</v>
      </c>
      <c r="I519" s="9">
        <v>0</v>
      </c>
      <c r="J519" s="9">
        <v>0</v>
      </c>
      <c r="K519" s="9">
        <v>990.55</v>
      </c>
      <c r="L519" s="44">
        <f t="shared" si="54"/>
        <v>3.604058351420928E-2</v>
      </c>
      <c r="M519" s="32">
        <f t="shared" si="55"/>
        <v>0.88667911766190499</v>
      </c>
      <c r="N519" s="32">
        <f t="shared" si="56"/>
        <v>7.7280298823885721E-2</v>
      </c>
      <c r="O519" s="32">
        <f t="shared" si="57"/>
        <v>0</v>
      </c>
    </row>
    <row r="520" spans="1:15" ht="15" x14ac:dyDescent="0.25">
      <c r="A520" s="10">
        <v>2021</v>
      </c>
      <c r="B520" s="10">
        <v>40</v>
      </c>
      <c r="C520" s="10" t="s">
        <v>52</v>
      </c>
      <c r="D520" s="9">
        <v>0</v>
      </c>
      <c r="E520" s="9">
        <v>318.67</v>
      </c>
      <c r="F520" s="9">
        <v>4.5</v>
      </c>
      <c r="G520" s="9">
        <v>0</v>
      </c>
      <c r="H520" s="9">
        <v>0</v>
      </c>
      <c r="I520" s="9">
        <v>0</v>
      </c>
      <c r="J520" s="9">
        <v>0</v>
      </c>
      <c r="K520" s="9">
        <v>323.17</v>
      </c>
      <c r="L520" s="52">
        <f t="shared" si="54"/>
        <v>0</v>
      </c>
      <c r="M520" s="53">
        <f t="shared" si="55"/>
        <v>0.98607544017080795</v>
      </c>
      <c r="N520" s="53">
        <f t="shared" si="56"/>
        <v>1.3924559829192065E-2</v>
      </c>
      <c r="O520" s="53">
        <f t="shared" si="57"/>
        <v>0</v>
      </c>
    </row>
    <row r="521" spans="1:15" ht="15" x14ac:dyDescent="0.25">
      <c r="A521" s="10">
        <v>2021</v>
      </c>
      <c r="B521" s="10">
        <v>41</v>
      </c>
      <c r="C521" s="10" t="s">
        <v>90</v>
      </c>
      <c r="D521" s="9">
        <v>27</v>
      </c>
      <c r="E521" s="9">
        <v>234.27</v>
      </c>
      <c r="F521" s="9">
        <v>62.5</v>
      </c>
      <c r="G521" s="9">
        <v>0</v>
      </c>
      <c r="H521" s="9">
        <v>0</v>
      </c>
      <c r="I521" s="9">
        <v>0</v>
      </c>
      <c r="J521" s="9">
        <v>0</v>
      </c>
      <c r="K521" s="9">
        <v>323.77</v>
      </c>
      <c r="L521" s="44">
        <f t="shared" si="54"/>
        <v>8.3392531735491243E-2</v>
      </c>
      <c r="M521" s="32">
        <f t="shared" si="55"/>
        <v>0.7235692003582791</v>
      </c>
      <c r="N521" s="32">
        <f t="shared" si="56"/>
        <v>0.19303826790622974</v>
      </c>
      <c r="O521" s="32">
        <f t="shared" si="57"/>
        <v>0</v>
      </c>
    </row>
    <row r="522" spans="1:15" ht="15" x14ac:dyDescent="0.25">
      <c r="A522" s="10">
        <v>2021</v>
      </c>
      <c r="B522" s="10">
        <v>42</v>
      </c>
      <c r="C522" s="10" t="s">
        <v>48</v>
      </c>
      <c r="D522" s="9">
        <v>31.33</v>
      </c>
      <c r="E522" s="9">
        <v>404.07</v>
      </c>
      <c r="F522" s="9">
        <v>49.18</v>
      </c>
      <c r="G522" s="9">
        <v>0</v>
      </c>
      <c r="H522" s="9">
        <v>0</v>
      </c>
      <c r="I522" s="9">
        <v>0</v>
      </c>
      <c r="J522" s="9">
        <v>0</v>
      </c>
      <c r="K522" s="9">
        <v>484.57</v>
      </c>
      <c r="L522" s="44">
        <f t="shared" si="54"/>
        <v>6.4655261365746952E-2</v>
      </c>
      <c r="M522" s="32">
        <f t="shared" si="55"/>
        <v>0.8338733309944899</v>
      </c>
      <c r="N522" s="32">
        <f t="shared" si="56"/>
        <v>0.1014920444930557</v>
      </c>
      <c r="O522" s="32">
        <f t="shared" si="57"/>
        <v>0</v>
      </c>
    </row>
    <row r="523" spans="1:15" ht="15" x14ac:dyDescent="0.25">
      <c r="A523" s="10">
        <v>2021</v>
      </c>
      <c r="B523" s="10">
        <v>43</v>
      </c>
      <c r="C523" s="10" t="s">
        <v>86</v>
      </c>
      <c r="D523" s="9">
        <v>20.7</v>
      </c>
      <c r="E523" s="9">
        <v>375.9</v>
      </c>
      <c r="F523" s="9">
        <v>65</v>
      </c>
      <c r="G523" s="9">
        <v>0</v>
      </c>
      <c r="H523" s="9">
        <v>0</v>
      </c>
      <c r="I523" s="9">
        <v>0</v>
      </c>
      <c r="J523" s="9">
        <v>0</v>
      </c>
      <c r="K523" s="9">
        <v>461.6</v>
      </c>
      <c r="L523" s="44">
        <f t="shared" si="54"/>
        <v>4.4844020797227033E-2</v>
      </c>
      <c r="M523" s="32">
        <f t="shared" si="55"/>
        <v>0.81434142114384744</v>
      </c>
      <c r="N523" s="32">
        <f t="shared" si="56"/>
        <v>0.14081455805892548</v>
      </c>
      <c r="O523" s="32">
        <f t="shared" si="57"/>
        <v>0</v>
      </c>
    </row>
    <row r="524" spans="1:15" ht="15" x14ac:dyDescent="0.25">
      <c r="A524" s="10">
        <v>2021</v>
      </c>
      <c r="B524" s="10">
        <v>44</v>
      </c>
      <c r="C524" s="10" t="s">
        <v>42</v>
      </c>
      <c r="D524" s="9">
        <v>14.45</v>
      </c>
      <c r="E524" s="9">
        <v>121.96</v>
      </c>
      <c r="F524" s="9">
        <v>88.15</v>
      </c>
      <c r="G524" s="9">
        <v>1.45</v>
      </c>
      <c r="H524" s="9">
        <v>0</v>
      </c>
      <c r="I524" s="9">
        <v>0</v>
      </c>
      <c r="J524" s="9">
        <v>0</v>
      </c>
      <c r="K524" s="9">
        <v>226.01</v>
      </c>
      <c r="L524" s="44">
        <f t="shared" si="54"/>
        <v>6.3935224105128086E-2</v>
      </c>
      <c r="M524" s="32">
        <f t="shared" si="55"/>
        <v>0.5396221406132472</v>
      </c>
      <c r="N524" s="32">
        <f t="shared" si="56"/>
        <v>0.39002698995619667</v>
      </c>
      <c r="O524" s="32">
        <f t="shared" si="57"/>
        <v>6.4156453254280788E-3</v>
      </c>
    </row>
    <row r="525" spans="1:15" ht="15" x14ac:dyDescent="0.25">
      <c r="A525">
        <v>2021</v>
      </c>
      <c r="B525" t="s">
        <v>100</v>
      </c>
      <c r="C525"/>
      <c r="D525">
        <f t="shared" ref="D525:K525" si="58">SUM(D483:D524)</f>
        <v>2144.7299999999996</v>
      </c>
      <c r="E525">
        <f t="shared" si="58"/>
        <v>24156.840000000007</v>
      </c>
      <c r="F525">
        <f t="shared" si="58"/>
        <v>2728.2200000000012</v>
      </c>
      <c r="G525">
        <f t="shared" si="58"/>
        <v>158.94999999999999</v>
      </c>
      <c r="H525">
        <f t="shared" si="58"/>
        <v>21</v>
      </c>
      <c r="I525">
        <f t="shared" si="58"/>
        <v>122.8</v>
      </c>
      <c r="J525">
        <f t="shared" si="58"/>
        <v>0</v>
      </c>
      <c r="K525">
        <f t="shared" si="58"/>
        <v>29332.519999999993</v>
      </c>
      <c r="L525" s="44">
        <f t="shared" si="54"/>
        <v>7.3117822812359803E-2</v>
      </c>
      <c r="M525" s="32">
        <f t="shared" si="55"/>
        <v>0.8235514711998837</v>
      </c>
      <c r="N525" s="32">
        <f t="shared" si="56"/>
        <v>9.3010078915824551E-2</v>
      </c>
      <c r="O525" s="32">
        <f t="shared" si="57"/>
        <v>1.0321308909019753E-2</v>
      </c>
    </row>
    <row r="526" spans="1:15" ht="15.75" thickBot="1" x14ac:dyDescent="0.3">
      <c r="A526" s="48">
        <v>2021</v>
      </c>
      <c r="B526" s="49" t="s">
        <v>317</v>
      </c>
      <c r="C526" s="48"/>
      <c r="D526" s="48">
        <f>D525-D494</f>
        <v>2052.4799999999996</v>
      </c>
      <c r="E526" s="48">
        <f t="shared" ref="E526:K526" si="59">E525-E494</f>
        <v>23940.340000000007</v>
      </c>
      <c r="F526" s="48">
        <f t="shared" si="59"/>
        <v>2316.670000000001</v>
      </c>
      <c r="G526" s="48">
        <f t="shared" si="59"/>
        <v>1.4499999999999886</v>
      </c>
      <c r="H526" s="48">
        <f t="shared" si="59"/>
        <v>0</v>
      </c>
      <c r="I526" s="48">
        <f t="shared" si="59"/>
        <v>0</v>
      </c>
      <c r="J526" s="48">
        <f t="shared" si="59"/>
        <v>0</v>
      </c>
      <c r="K526" s="48">
        <f t="shared" si="59"/>
        <v>28310.919999999995</v>
      </c>
      <c r="L526" s="50">
        <f t="shared" si="54"/>
        <v>7.2497820628930454E-2</v>
      </c>
      <c r="M526" s="51">
        <f t="shared" si="55"/>
        <v>0.84562211330468995</v>
      </c>
      <c r="N526" s="51">
        <f t="shared" si="56"/>
        <v>8.1829555521332462E-2</v>
      </c>
      <c r="O526" s="51">
        <f t="shared" si="57"/>
        <v>5.1216986237112355E-5</v>
      </c>
    </row>
    <row r="527" spans="1:15" ht="15" x14ac:dyDescent="0.25">
      <c r="A527" s="10">
        <v>2022</v>
      </c>
      <c r="B527" s="10">
        <v>2</v>
      </c>
      <c r="C527" s="10" t="s">
        <v>12</v>
      </c>
      <c r="D527" s="9">
        <v>22.2</v>
      </c>
      <c r="E527" s="9">
        <v>358.44</v>
      </c>
      <c r="F527" s="9">
        <v>99.75</v>
      </c>
      <c r="G527" s="9">
        <v>0</v>
      </c>
      <c r="H527" s="9">
        <v>0</v>
      </c>
      <c r="I527" s="9">
        <v>0</v>
      </c>
      <c r="J527" s="9">
        <v>0</v>
      </c>
      <c r="K527" s="9">
        <f t="shared" ref="K527:K569" si="60">SUM(D527:J527)</f>
        <v>480.39</v>
      </c>
      <c r="L527" s="44">
        <f t="shared" si="54"/>
        <v>4.6212452382439269E-2</v>
      </c>
      <c r="M527" s="32">
        <f t="shared" si="55"/>
        <v>0.74614375819646539</v>
      </c>
      <c r="N527" s="32">
        <f t="shared" si="56"/>
        <v>0.20764378942109538</v>
      </c>
      <c r="O527" s="32">
        <f t="shared" si="57"/>
        <v>0</v>
      </c>
    </row>
    <row r="528" spans="1:15" ht="15" x14ac:dyDescent="0.25">
      <c r="A528" s="10">
        <v>2022</v>
      </c>
      <c r="B528" s="10">
        <v>3</v>
      </c>
      <c r="C528" s="10" t="s">
        <v>14</v>
      </c>
      <c r="D528" s="9">
        <v>11.5</v>
      </c>
      <c r="E528" s="9">
        <v>114.18</v>
      </c>
      <c r="F528" s="9">
        <v>10.8</v>
      </c>
      <c r="G528" s="9">
        <v>0</v>
      </c>
      <c r="H528" s="9">
        <v>0</v>
      </c>
      <c r="I528" s="9">
        <v>0</v>
      </c>
      <c r="J528" s="9">
        <v>0</v>
      </c>
      <c r="K528" s="9">
        <f t="shared" si="60"/>
        <v>136.48000000000002</v>
      </c>
      <c r="L528" s="44">
        <f t="shared" si="54"/>
        <v>8.42614302461899E-2</v>
      </c>
      <c r="M528" s="32">
        <f t="shared" si="55"/>
        <v>0.83660609613130121</v>
      </c>
      <c r="N528" s="32">
        <f t="shared" si="56"/>
        <v>7.9132473622508789E-2</v>
      </c>
      <c r="O528" s="32">
        <f t="shared" si="57"/>
        <v>0</v>
      </c>
    </row>
    <row r="529" spans="1:15" ht="15" x14ac:dyDescent="0.25">
      <c r="A529" s="10">
        <v>2022</v>
      </c>
      <c r="B529" s="10">
        <v>4</v>
      </c>
      <c r="C529" s="10" t="s">
        <v>16</v>
      </c>
      <c r="D529" s="9">
        <v>44.6</v>
      </c>
      <c r="E529" s="9">
        <v>239.93</v>
      </c>
      <c r="F529" s="9">
        <v>38.799999999999997</v>
      </c>
      <c r="G529" s="9">
        <v>0</v>
      </c>
      <c r="H529" s="9">
        <v>0</v>
      </c>
      <c r="I529" s="9">
        <v>0</v>
      </c>
      <c r="J529" s="9">
        <v>0</v>
      </c>
      <c r="K529" s="9">
        <f t="shared" si="60"/>
        <v>323.33000000000004</v>
      </c>
      <c r="L529" s="44">
        <f t="shared" si="54"/>
        <v>0.13793956638728233</v>
      </c>
      <c r="M529" s="32">
        <f t="shared" si="55"/>
        <v>0.7420591964865616</v>
      </c>
      <c r="N529" s="32">
        <f t="shared" si="56"/>
        <v>0.12000123712615592</v>
      </c>
      <c r="O529" s="32">
        <f t="shared" si="57"/>
        <v>0</v>
      </c>
    </row>
    <row r="530" spans="1:15" ht="15" x14ac:dyDescent="0.25">
      <c r="A530" s="10">
        <v>2022</v>
      </c>
      <c r="B530" s="10">
        <v>5</v>
      </c>
      <c r="C530" s="10" t="s">
        <v>22</v>
      </c>
      <c r="D530" s="9">
        <v>89.4</v>
      </c>
      <c r="E530" s="9">
        <v>612.88</v>
      </c>
      <c r="F530" s="9">
        <v>90.62</v>
      </c>
      <c r="G530" s="9">
        <v>0</v>
      </c>
      <c r="H530" s="9">
        <v>0</v>
      </c>
      <c r="I530" s="9">
        <v>0</v>
      </c>
      <c r="J530" s="9">
        <v>0</v>
      </c>
      <c r="K530" s="9">
        <f t="shared" si="60"/>
        <v>792.9</v>
      </c>
      <c r="L530" s="44">
        <f t="shared" si="54"/>
        <v>0.11275066212637155</v>
      </c>
      <c r="M530" s="32">
        <f t="shared" si="55"/>
        <v>0.77296002017908938</v>
      </c>
      <c r="N530" s="32">
        <f t="shared" si="56"/>
        <v>0.11428931769453904</v>
      </c>
      <c r="O530" s="32">
        <f t="shared" si="57"/>
        <v>0</v>
      </c>
    </row>
    <row r="531" spans="1:15" ht="15" x14ac:dyDescent="0.25">
      <c r="A531" s="10">
        <v>2022</v>
      </c>
      <c r="B531" s="10">
        <v>6</v>
      </c>
      <c r="C531" s="10" t="s">
        <v>26</v>
      </c>
      <c r="D531" s="9">
        <v>67.78</v>
      </c>
      <c r="E531" s="9">
        <v>944.83</v>
      </c>
      <c r="F531" s="9">
        <v>4.75</v>
      </c>
      <c r="G531" s="9">
        <v>0</v>
      </c>
      <c r="H531" s="9">
        <v>0</v>
      </c>
      <c r="I531" s="9">
        <v>0</v>
      </c>
      <c r="J531" s="9">
        <v>0</v>
      </c>
      <c r="K531" s="9">
        <f t="shared" si="60"/>
        <v>1017.36</v>
      </c>
      <c r="L531" s="44">
        <f t="shared" si="54"/>
        <v>6.6623417472674376E-2</v>
      </c>
      <c r="M531" s="32">
        <f t="shared" si="55"/>
        <v>0.92870763544861212</v>
      </c>
      <c r="N531" s="32">
        <f t="shared" si="56"/>
        <v>4.6689470787135328E-3</v>
      </c>
      <c r="O531" s="32">
        <f t="shared" si="57"/>
        <v>0</v>
      </c>
    </row>
    <row r="532" spans="1:15" ht="15" x14ac:dyDescent="0.25">
      <c r="A532" s="10">
        <v>2022</v>
      </c>
      <c r="B532" s="10">
        <v>7</v>
      </c>
      <c r="C532" s="10" t="s">
        <v>24</v>
      </c>
      <c r="D532" s="9">
        <v>85.1</v>
      </c>
      <c r="E532" s="9">
        <v>1175.77</v>
      </c>
      <c r="F532" s="9">
        <v>99.6</v>
      </c>
      <c r="G532" s="9">
        <v>0</v>
      </c>
      <c r="H532" s="9">
        <v>0</v>
      </c>
      <c r="I532" s="9">
        <v>0</v>
      </c>
      <c r="J532" s="9">
        <v>0</v>
      </c>
      <c r="K532" s="9">
        <f t="shared" si="60"/>
        <v>1360.4699999999998</v>
      </c>
      <c r="L532" s="44">
        <f t="shared" si="54"/>
        <v>6.2551912206810889E-2</v>
      </c>
      <c r="M532" s="32">
        <f t="shared" si="55"/>
        <v>0.8642380941880381</v>
      </c>
      <c r="N532" s="32">
        <f t="shared" si="56"/>
        <v>7.3209993605151166E-2</v>
      </c>
      <c r="O532" s="32">
        <f t="shared" si="57"/>
        <v>0</v>
      </c>
    </row>
    <row r="533" spans="1:15" ht="15" x14ac:dyDescent="0.25">
      <c r="A533" s="10">
        <v>2022</v>
      </c>
      <c r="B533" s="10">
        <v>8</v>
      </c>
      <c r="C533" s="10" t="s">
        <v>46</v>
      </c>
      <c r="D533" s="9">
        <v>70.17</v>
      </c>
      <c r="E533" s="9">
        <v>544.28</v>
      </c>
      <c r="F533" s="9">
        <v>12</v>
      </c>
      <c r="G533" s="9">
        <v>0</v>
      </c>
      <c r="H533" s="9">
        <v>0</v>
      </c>
      <c r="I533" s="9">
        <v>0</v>
      </c>
      <c r="J533" s="9">
        <v>0</v>
      </c>
      <c r="K533" s="9">
        <f t="shared" si="60"/>
        <v>626.44999999999993</v>
      </c>
      <c r="L533" s="44">
        <f t="shared" si="54"/>
        <v>0.1120121318540985</v>
      </c>
      <c r="M533" s="32">
        <f t="shared" si="55"/>
        <v>0.86883230904302022</v>
      </c>
      <c r="N533" s="32">
        <f t="shared" si="56"/>
        <v>1.9155559102881317E-2</v>
      </c>
      <c r="O533" s="32">
        <f t="shared" si="57"/>
        <v>0</v>
      </c>
    </row>
    <row r="534" spans="1:15" ht="15" x14ac:dyDescent="0.25">
      <c r="A534" s="10">
        <v>2022</v>
      </c>
      <c r="B534" s="10">
        <v>9</v>
      </c>
      <c r="C534" s="10" t="s">
        <v>66</v>
      </c>
      <c r="D534" s="9">
        <v>90.28</v>
      </c>
      <c r="E534" s="9">
        <v>688.22</v>
      </c>
      <c r="F534" s="9">
        <v>80.150000000000006</v>
      </c>
      <c r="G534" s="9">
        <v>0</v>
      </c>
      <c r="H534" s="9">
        <v>0</v>
      </c>
      <c r="I534" s="9">
        <v>0</v>
      </c>
      <c r="J534" s="9">
        <v>0</v>
      </c>
      <c r="K534" s="9">
        <f t="shared" si="60"/>
        <v>858.65</v>
      </c>
      <c r="L534" s="44">
        <f t="shared" si="54"/>
        <v>0.10514179234845397</v>
      </c>
      <c r="M534" s="32">
        <f t="shared" si="55"/>
        <v>0.80151400454201371</v>
      </c>
      <c r="N534" s="32">
        <f t="shared" si="56"/>
        <v>9.3344203109532412E-2</v>
      </c>
      <c r="O534" s="32">
        <f t="shared" si="57"/>
        <v>0</v>
      </c>
    </row>
    <row r="535" spans="1:15" ht="15" x14ac:dyDescent="0.25">
      <c r="A535" s="10">
        <v>2022</v>
      </c>
      <c r="B535" s="10">
        <v>10</v>
      </c>
      <c r="C535" s="10" t="s">
        <v>92</v>
      </c>
      <c r="D535" s="9">
        <v>115</v>
      </c>
      <c r="E535" s="9">
        <v>781.93</v>
      </c>
      <c r="F535" s="9">
        <v>71.42</v>
      </c>
      <c r="G535" s="9">
        <v>0</v>
      </c>
      <c r="H535" s="9">
        <v>0</v>
      </c>
      <c r="I535" s="9">
        <v>0</v>
      </c>
      <c r="J535" s="9">
        <v>0</v>
      </c>
      <c r="K535" s="9">
        <f t="shared" si="60"/>
        <v>968.34999999999991</v>
      </c>
      <c r="L535" s="44">
        <f t="shared" si="54"/>
        <v>0.11875871327515879</v>
      </c>
      <c r="M535" s="32">
        <f t="shared" si="55"/>
        <v>0.80748696235865136</v>
      </c>
      <c r="N535" s="32">
        <f t="shared" si="56"/>
        <v>7.3754324366189922E-2</v>
      </c>
      <c r="O535" s="32">
        <f t="shared" si="57"/>
        <v>0</v>
      </c>
    </row>
    <row r="536" spans="1:15" ht="15" x14ac:dyDescent="0.25">
      <c r="A536" s="10">
        <v>2022</v>
      </c>
      <c r="B536" s="10">
        <v>11</v>
      </c>
      <c r="C536" s="10" t="s">
        <v>54</v>
      </c>
      <c r="D536" s="9">
        <v>49.2</v>
      </c>
      <c r="E536" s="9">
        <v>765.7</v>
      </c>
      <c r="F536" s="9">
        <v>23.4</v>
      </c>
      <c r="G536" s="9">
        <v>0</v>
      </c>
      <c r="H536" s="9">
        <v>0</v>
      </c>
      <c r="I536" s="9">
        <v>0</v>
      </c>
      <c r="J536" s="9">
        <v>0</v>
      </c>
      <c r="K536" s="9">
        <f t="shared" si="60"/>
        <v>838.30000000000007</v>
      </c>
      <c r="L536" s="44">
        <f t="shared" si="54"/>
        <v>5.8690206370034595E-2</v>
      </c>
      <c r="M536" s="32">
        <f t="shared" si="55"/>
        <v>0.91339615889299774</v>
      </c>
      <c r="N536" s="32">
        <f t="shared" si="56"/>
        <v>2.7913634736967667E-2</v>
      </c>
      <c r="O536" s="32">
        <f t="shared" si="57"/>
        <v>0</v>
      </c>
    </row>
    <row r="537" spans="1:15" ht="15" x14ac:dyDescent="0.25">
      <c r="A537" s="10">
        <v>2022</v>
      </c>
      <c r="B537" s="10">
        <v>12</v>
      </c>
      <c r="C537" s="10" t="s">
        <v>70</v>
      </c>
      <c r="D537" s="9">
        <v>141</v>
      </c>
      <c r="E537" s="9">
        <v>1096.25</v>
      </c>
      <c r="F537" s="9">
        <v>86.4</v>
      </c>
      <c r="G537" s="9">
        <v>0</v>
      </c>
      <c r="H537" s="9">
        <v>0</v>
      </c>
      <c r="I537" s="9">
        <v>0</v>
      </c>
      <c r="J537" s="9">
        <v>1.2</v>
      </c>
      <c r="K537" s="9">
        <f t="shared" si="60"/>
        <v>1324.8500000000001</v>
      </c>
      <c r="L537" s="44">
        <f t="shared" si="54"/>
        <v>0.10642714269539946</v>
      </c>
      <c r="M537" s="32">
        <f t="shared" si="55"/>
        <v>0.82745216439596925</v>
      </c>
      <c r="N537" s="32">
        <f t="shared" si="56"/>
        <v>6.5214929992074566E-2</v>
      </c>
      <c r="O537" s="32">
        <f t="shared" si="57"/>
        <v>9.0576291655659121E-4</v>
      </c>
    </row>
    <row r="538" spans="1:15" ht="15" x14ac:dyDescent="0.25">
      <c r="A538" s="45">
        <v>2022</v>
      </c>
      <c r="B538" s="45">
        <v>13</v>
      </c>
      <c r="C538" s="45" t="s">
        <v>68</v>
      </c>
      <c r="D538" s="45">
        <v>69.900000000000006</v>
      </c>
      <c r="E538" s="45">
        <v>190.6</v>
      </c>
      <c r="F538" s="45">
        <v>634.6</v>
      </c>
      <c r="G538" s="45">
        <v>102</v>
      </c>
      <c r="H538" s="45">
        <v>18</v>
      </c>
      <c r="I538" s="45">
        <v>112.5</v>
      </c>
      <c r="J538" s="45">
        <v>0</v>
      </c>
      <c r="K538" s="54">
        <f t="shared" si="60"/>
        <v>1127.5999999999999</v>
      </c>
      <c r="L538" s="46">
        <f t="shared" si="54"/>
        <v>6.1990067399787172E-2</v>
      </c>
      <c r="M538" s="47">
        <f t="shared" si="55"/>
        <v>0.16903157147924797</v>
      </c>
      <c r="N538" s="47">
        <f t="shared" si="56"/>
        <v>0.5627882227740334</v>
      </c>
      <c r="O538" s="47">
        <f t="shared" si="57"/>
        <v>0.20619013834693156</v>
      </c>
    </row>
    <row r="539" spans="1:15" ht="15" x14ac:dyDescent="0.25">
      <c r="A539" s="10">
        <v>2022</v>
      </c>
      <c r="B539" s="10">
        <v>14</v>
      </c>
      <c r="C539" s="10" t="s">
        <v>32</v>
      </c>
      <c r="D539" s="9">
        <v>9.9</v>
      </c>
      <c r="E539" s="9">
        <v>215.9</v>
      </c>
      <c r="F539" s="9">
        <v>0</v>
      </c>
      <c r="G539" s="9">
        <v>0</v>
      </c>
      <c r="H539" s="9">
        <v>0</v>
      </c>
      <c r="I539" s="9">
        <v>0</v>
      </c>
      <c r="J539" s="9">
        <v>0</v>
      </c>
      <c r="K539" s="9">
        <f t="shared" si="60"/>
        <v>225.8</v>
      </c>
      <c r="L539" s="52">
        <f t="shared" si="54"/>
        <v>4.3844109831709478E-2</v>
      </c>
      <c r="M539" s="53">
        <f t="shared" si="55"/>
        <v>0.9561558901682905</v>
      </c>
      <c r="N539" s="53">
        <f t="shared" si="56"/>
        <v>0</v>
      </c>
      <c r="O539" s="53">
        <f t="shared" si="57"/>
        <v>0</v>
      </c>
    </row>
    <row r="540" spans="1:15" ht="15" x14ac:dyDescent="0.25">
      <c r="A540" s="10">
        <v>2022</v>
      </c>
      <c r="B540" s="10">
        <v>15</v>
      </c>
      <c r="C540" s="10" t="s">
        <v>58</v>
      </c>
      <c r="D540" s="9">
        <v>9.1</v>
      </c>
      <c r="E540" s="9">
        <v>352.53</v>
      </c>
      <c r="F540" s="9">
        <v>11</v>
      </c>
      <c r="G540" s="9">
        <v>0</v>
      </c>
      <c r="H540" s="9">
        <v>0</v>
      </c>
      <c r="I540" s="9">
        <v>0</v>
      </c>
      <c r="J540" s="9">
        <v>0</v>
      </c>
      <c r="K540" s="9">
        <f t="shared" si="60"/>
        <v>372.63</v>
      </c>
      <c r="L540" s="44">
        <f t="shared" si="54"/>
        <v>2.4421007433647317E-2</v>
      </c>
      <c r="M540" s="32">
        <f t="shared" si="55"/>
        <v>0.94605909347073502</v>
      </c>
      <c r="N540" s="32">
        <f t="shared" si="56"/>
        <v>2.9519899095617638E-2</v>
      </c>
      <c r="O540" s="32">
        <f t="shared" si="57"/>
        <v>0</v>
      </c>
    </row>
    <row r="541" spans="1:15" ht="15" x14ac:dyDescent="0.25">
      <c r="A541" s="10">
        <v>2022</v>
      </c>
      <c r="B541" s="10">
        <v>16</v>
      </c>
      <c r="C541" s="10" t="s">
        <v>99</v>
      </c>
      <c r="D541" s="9">
        <v>6.3</v>
      </c>
      <c r="E541" s="9">
        <v>298.60000000000002</v>
      </c>
      <c r="F541" s="9">
        <v>12.25</v>
      </c>
      <c r="G541" s="9">
        <v>0</v>
      </c>
      <c r="H541" s="9">
        <v>0</v>
      </c>
      <c r="I541" s="9">
        <v>0</v>
      </c>
      <c r="J541" s="9">
        <v>0</v>
      </c>
      <c r="K541" s="9">
        <f t="shared" si="60"/>
        <v>317.15000000000003</v>
      </c>
      <c r="L541" s="44">
        <f t="shared" si="54"/>
        <v>1.9864417468075039E-2</v>
      </c>
      <c r="M541" s="32">
        <f t="shared" si="55"/>
        <v>0.94151032634400122</v>
      </c>
      <c r="N541" s="32">
        <f t="shared" si="56"/>
        <v>3.8625256187923694E-2</v>
      </c>
      <c r="O541" s="32">
        <f t="shared" si="57"/>
        <v>0</v>
      </c>
    </row>
    <row r="542" spans="1:15" ht="15" x14ac:dyDescent="0.25">
      <c r="A542" s="10">
        <v>2022</v>
      </c>
      <c r="B542" s="10">
        <v>17</v>
      </c>
      <c r="C542" s="10" t="s">
        <v>28</v>
      </c>
      <c r="D542" s="9">
        <v>85.86</v>
      </c>
      <c r="E542" s="9">
        <v>930.38</v>
      </c>
      <c r="F542" s="9">
        <v>123.15</v>
      </c>
      <c r="G542" s="9">
        <v>0</v>
      </c>
      <c r="H542" s="9">
        <v>0</v>
      </c>
      <c r="I542" s="9">
        <v>0</v>
      </c>
      <c r="J542" s="9">
        <v>0</v>
      </c>
      <c r="K542" s="9">
        <f t="shared" si="60"/>
        <v>1139.3900000000001</v>
      </c>
      <c r="L542" s="44">
        <f t="shared" si="54"/>
        <v>7.5356111603577344E-2</v>
      </c>
      <c r="M542" s="32">
        <f t="shared" si="55"/>
        <v>0.81655973810547744</v>
      </c>
      <c r="N542" s="32">
        <f t="shared" si="56"/>
        <v>0.10808415029094515</v>
      </c>
      <c r="O542" s="32">
        <f t="shared" si="57"/>
        <v>0</v>
      </c>
    </row>
    <row r="543" spans="1:15" ht="15" x14ac:dyDescent="0.25">
      <c r="A543" s="10">
        <v>2022</v>
      </c>
      <c r="B543" s="10">
        <v>18</v>
      </c>
      <c r="C543" s="10" t="s">
        <v>60</v>
      </c>
      <c r="D543" s="9">
        <v>4.5</v>
      </c>
      <c r="E543" s="9">
        <v>112.94</v>
      </c>
      <c r="F543" s="9">
        <v>4.5</v>
      </c>
      <c r="G543" s="9">
        <v>0</v>
      </c>
      <c r="H543" s="9">
        <v>0</v>
      </c>
      <c r="I543" s="9">
        <v>0</v>
      </c>
      <c r="J543" s="9">
        <v>0</v>
      </c>
      <c r="K543" s="9">
        <f t="shared" si="60"/>
        <v>121.94</v>
      </c>
      <c r="L543" s="44">
        <f t="shared" si="54"/>
        <v>3.6903395112350336E-2</v>
      </c>
      <c r="M543" s="32">
        <f t="shared" si="55"/>
        <v>0.92619320977529929</v>
      </c>
      <c r="N543" s="32">
        <f t="shared" si="56"/>
        <v>3.6903395112350336E-2</v>
      </c>
      <c r="O543" s="32">
        <f t="shared" si="57"/>
        <v>0</v>
      </c>
    </row>
    <row r="544" spans="1:15" ht="15" x14ac:dyDescent="0.25">
      <c r="A544" s="10">
        <v>2022</v>
      </c>
      <c r="B544" s="10">
        <v>19</v>
      </c>
      <c r="C544" s="10" t="s">
        <v>36</v>
      </c>
      <c r="D544" s="9">
        <v>49.3</v>
      </c>
      <c r="E544" s="9">
        <v>527.29999999999995</v>
      </c>
      <c r="F544" s="9">
        <v>40.4</v>
      </c>
      <c r="G544" s="9">
        <v>0</v>
      </c>
      <c r="H544" s="9">
        <v>0</v>
      </c>
      <c r="I544" s="9">
        <v>0</v>
      </c>
      <c r="J544" s="9">
        <v>0</v>
      </c>
      <c r="K544" s="9">
        <f t="shared" si="60"/>
        <v>616.99999999999989</v>
      </c>
      <c r="L544" s="44">
        <f t="shared" si="54"/>
        <v>7.990275526742302E-2</v>
      </c>
      <c r="M544" s="32">
        <f t="shared" si="55"/>
        <v>0.85461912479740687</v>
      </c>
      <c r="N544" s="32">
        <f t="shared" si="56"/>
        <v>6.5478119935170193E-2</v>
      </c>
      <c r="O544" s="32">
        <f t="shared" si="57"/>
        <v>0</v>
      </c>
    </row>
    <row r="545" spans="1:15" ht="15" x14ac:dyDescent="0.25">
      <c r="A545" s="10">
        <v>2022</v>
      </c>
      <c r="B545" s="10">
        <v>20</v>
      </c>
      <c r="C545" s="10" t="s">
        <v>84</v>
      </c>
      <c r="D545" s="9">
        <v>46.79</v>
      </c>
      <c r="E545" s="9">
        <v>953.5</v>
      </c>
      <c r="F545" s="9">
        <v>60.95</v>
      </c>
      <c r="G545" s="9">
        <v>0</v>
      </c>
      <c r="H545" s="9">
        <v>0</v>
      </c>
      <c r="I545" s="9">
        <v>0</v>
      </c>
      <c r="J545" s="9">
        <v>2</v>
      </c>
      <c r="K545" s="9">
        <f t="shared" si="60"/>
        <v>1063.24</v>
      </c>
      <c r="L545" s="44">
        <f t="shared" si="54"/>
        <v>4.4006997479402579E-2</v>
      </c>
      <c r="M545" s="32">
        <f t="shared" si="55"/>
        <v>0.89678717881193337</v>
      </c>
      <c r="N545" s="32">
        <f t="shared" si="56"/>
        <v>5.7324780858507958E-2</v>
      </c>
      <c r="O545" s="32">
        <f t="shared" si="57"/>
        <v>1.8810428501561266E-3</v>
      </c>
    </row>
    <row r="546" spans="1:15" ht="15" x14ac:dyDescent="0.25">
      <c r="A546" s="10">
        <v>2022</v>
      </c>
      <c r="B546" s="10">
        <v>21</v>
      </c>
      <c r="C546" s="10" t="s">
        <v>76</v>
      </c>
      <c r="D546" s="9">
        <v>18.399999999999999</v>
      </c>
      <c r="E546" s="9">
        <v>426.05</v>
      </c>
      <c r="F546" s="9">
        <v>21.75</v>
      </c>
      <c r="G546" s="9">
        <v>0</v>
      </c>
      <c r="H546" s="9">
        <v>0</v>
      </c>
      <c r="I546" s="9">
        <v>0</v>
      </c>
      <c r="J546" s="9">
        <v>0</v>
      </c>
      <c r="K546" s="9">
        <f t="shared" si="60"/>
        <v>466.2</v>
      </c>
      <c r="L546" s="44">
        <f t="shared" si="54"/>
        <v>3.9468039468039465E-2</v>
      </c>
      <c r="M546" s="32">
        <f t="shared" si="55"/>
        <v>0.9138781638781639</v>
      </c>
      <c r="N546" s="32">
        <f t="shared" si="56"/>
        <v>4.6653796653796653E-2</v>
      </c>
      <c r="O546" s="32">
        <f t="shared" si="57"/>
        <v>0</v>
      </c>
    </row>
    <row r="547" spans="1:15" ht="15" x14ac:dyDescent="0.25">
      <c r="A547" s="10">
        <v>2022</v>
      </c>
      <c r="B547" s="10">
        <v>22</v>
      </c>
      <c r="C547" s="10" t="s">
        <v>74</v>
      </c>
      <c r="D547" s="9">
        <v>42.05</v>
      </c>
      <c r="E547" s="9">
        <v>1052.2</v>
      </c>
      <c r="F547" s="9">
        <v>33.9</v>
      </c>
      <c r="G547" s="9">
        <v>0</v>
      </c>
      <c r="H547" s="9">
        <v>0</v>
      </c>
      <c r="I547" s="9">
        <v>0</v>
      </c>
      <c r="J547" s="9">
        <v>0</v>
      </c>
      <c r="K547" s="9">
        <f t="shared" si="60"/>
        <v>1128.1500000000001</v>
      </c>
      <c r="L547" s="44">
        <f t="shared" si="54"/>
        <v>3.7273412223551829E-2</v>
      </c>
      <c r="M547" s="32">
        <f t="shared" si="55"/>
        <v>0.93267739219075474</v>
      </c>
      <c r="N547" s="32">
        <f t="shared" si="56"/>
        <v>3.0049195585693387E-2</v>
      </c>
      <c r="O547" s="32">
        <f t="shared" si="57"/>
        <v>0</v>
      </c>
    </row>
    <row r="548" spans="1:15" ht="15" x14ac:dyDescent="0.25">
      <c r="A548" s="10">
        <v>2022</v>
      </c>
      <c r="B548" s="10">
        <v>23</v>
      </c>
      <c r="C548" s="10" t="s">
        <v>50</v>
      </c>
      <c r="D548" s="9">
        <v>49</v>
      </c>
      <c r="E548" s="9">
        <v>396.03</v>
      </c>
      <c r="F548" s="9">
        <v>21.88</v>
      </c>
      <c r="G548" s="9">
        <v>0</v>
      </c>
      <c r="H548" s="9">
        <v>0</v>
      </c>
      <c r="I548" s="9">
        <v>0</v>
      </c>
      <c r="J548" s="9">
        <v>0</v>
      </c>
      <c r="K548" s="9">
        <f t="shared" si="60"/>
        <v>466.90999999999997</v>
      </c>
      <c r="L548" s="44">
        <f t="shared" si="54"/>
        <v>0.1049452785333362</v>
      </c>
      <c r="M548" s="32">
        <f t="shared" si="55"/>
        <v>0.84819344199096181</v>
      </c>
      <c r="N548" s="32">
        <f t="shared" si="56"/>
        <v>4.6861279475701956E-2</v>
      </c>
      <c r="O548" s="32">
        <f t="shared" si="57"/>
        <v>0</v>
      </c>
    </row>
    <row r="549" spans="1:15" ht="15" x14ac:dyDescent="0.25">
      <c r="A549" s="10">
        <v>2022</v>
      </c>
      <c r="B549" s="10">
        <v>24</v>
      </c>
      <c r="C549" s="10" t="s">
        <v>30</v>
      </c>
      <c r="D549" s="9">
        <v>0</v>
      </c>
      <c r="E549" s="9">
        <v>159.30000000000001</v>
      </c>
      <c r="F549" s="9">
        <v>0</v>
      </c>
      <c r="G549" s="9">
        <v>0</v>
      </c>
      <c r="H549" s="9">
        <v>0</v>
      </c>
      <c r="I549" s="9">
        <v>0</v>
      </c>
      <c r="J549" s="9">
        <v>0</v>
      </c>
      <c r="K549" s="9">
        <f t="shared" si="60"/>
        <v>159.30000000000001</v>
      </c>
      <c r="L549" s="44">
        <f t="shared" si="54"/>
        <v>0</v>
      </c>
      <c r="M549" s="32">
        <f t="shared" si="55"/>
        <v>1</v>
      </c>
      <c r="N549" s="32">
        <f t="shared" si="56"/>
        <v>0</v>
      </c>
      <c r="O549" s="32">
        <f t="shared" si="57"/>
        <v>0</v>
      </c>
    </row>
    <row r="550" spans="1:15" ht="15" x14ac:dyDescent="0.25">
      <c r="A550" s="10">
        <v>2022</v>
      </c>
      <c r="B550" s="10">
        <v>25</v>
      </c>
      <c r="C550" s="10" t="s">
        <v>82</v>
      </c>
      <c r="D550" s="9">
        <v>10.5</v>
      </c>
      <c r="E550" s="9">
        <v>423.25</v>
      </c>
      <c r="F550" s="9">
        <v>58.45</v>
      </c>
      <c r="G550" s="9">
        <v>0</v>
      </c>
      <c r="H550" s="9">
        <v>0</v>
      </c>
      <c r="I550" s="9">
        <v>0</v>
      </c>
      <c r="J550" s="9">
        <v>0</v>
      </c>
      <c r="K550" s="9">
        <f t="shared" si="60"/>
        <v>492.2</v>
      </c>
      <c r="L550" s="44">
        <f t="shared" si="54"/>
        <v>2.133279154815116E-2</v>
      </c>
      <c r="M550" s="32">
        <f t="shared" si="55"/>
        <v>0.85991466883380741</v>
      </c>
      <c r="N550" s="32">
        <f t="shared" si="56"/>
        <v>0.11875253961804146</v>
      </c>
      <c r="O550" s="32">
        <f t="shared" si="57"/>
        <v>0</v>
      </c>
    </row>
    <row r="551" spans="1:15" ht="15" x14ac:dyDescent="0.25">
      <c r="A551" s="10">
        <v>2022</v>
      </c>
      <c r="B551" s="10">
        <v>26</v>
      </c>
      <c r="C551" s="10" t="s">
        <v>44</v>
      </c>
      <c r="D551" s="9">
        <v>211.45</v>
      </c>
      <c r="E551" s="9">
        <v>1616.25</v>
      </c>
      <c r="F551" s="9">
        <v>167.1</v>
      </c>
      <c r="G551" s="9">
        <v>0</v>
      </c>
      <c r="H551" s="9">
        <v>0</v>
      </c>
      <c r="I551" s="9">
        <v>0</v>
      </c>
      <c r="J551" s="9">
        <v>9</v>
      </c>
      <c r="K551" s="9">
        <f t="shared" si="60"/>
        <v>2003.8</v>
      </c>
      <c r="L551" s="44">
        <f t="shared" si="54"/>
        <v>0.10552450344345743</v>
      </c>
      <c r="M551" s="32">
        <f t="shared" si="55"/>
        <v>0.80659247429883218</v>
      </c>
      <c r="N551" s="32">
        <f t="shared" si="56"/>
        <v>8.339155604351732E-2</v>
      </c>
      <c r="O551" s="32">
        <f t="shared" si="57"/>
        <v>4.4914662141930335E-3</v>
      </c>
    </row>
    <row r="552" spans="1:15" ht="15" x14ac:dyDescent="0.25">
      <c r="A552" s="10">
        <v>2022</v>
      </c>
      <c r="B552" s="10">
        <v>27</v>
      </c>
      <c r="C552" s="10" t="s">
        <v>62</v>
      </c>
      <c r="D552" s="9">
        <v>49.4</v>
      </c>
      <c r="E552" s="9">
        <v>546.74</v>
      </c>
      <c r="F552" s="9">
        <v>47.21</v>
      </c>
      <c r="G552" s="9">
        <v>0</v>
      </c>
      <c r="H552" s="9">
        <v>0</v>
      </c>
      <c r="I552" s="9">
        <v>0</v>
      </c>
      <c r="J552" s="9">
        <v>0</v>
      </c>
      <c r="K552" s="9">
        <f t="shared" si="60"/>
        <v>643.35</v>
      </c>
      <c r="L552" s="44">
        <f t="shared" si="54"/>
        <v>7.6785575503225303E-2</v>
      </c>
      <c r="M552" s="32">
        <f t="shared" si="55"/>
        <v>0.84983290588326721</v>
      </c>
      <c r="N552" s="32">
        <f t="shared" si="56"/>
        <v>7.3381518613507418E-2</v>
      </c>
      <c r="O552" s="32">
        <f t="shared" si="57"/>
        <v>0</v>
      </c>
    </row>
    <row r="553" spans="1:15" ht="15" x14ac:dyDescent="0.25">
      <c r="A553" s="10">
        <v>2022</v>
      </c>
      <c r="B553" s="10">
        <v>28</v>
      </c>
      <c r="C553" s="10" t="s">
        <v>78</v>
      </c>
      <c r="D553" s="9">
        <v>153.6</v>
      </c>
      <c r="E553" s="9">
        <v>1184.81</v>
      </c>
      <c r="F553" s="9">
        <v>130.6</v>
      </c>
      <c r="G553" s="9">
        <v>0</v>
      </c>
      <c r="H553" s="9">
        <v>0</v>
      </c>
      <c r="I553" s="9">
        <v>0</v>
      </c>
      <c r="J553" s="9">
        <v>0</v>
      </c>
      <c r="K553" s="9">
        <f t="shared" si="60"/>
        <v>1469.0099999999998</v>
      </c>
      <c r="L553" s="52">
        <f t="shared" si="54"/>
        <v>0.10456021402168809</v>
      </c>
      <c r="M553" s="53">
        <f t="shared" si="55"/>
        <v>0.80653637483747564</v>
      </c>
      <c r="N553" s="53">
        <f t="shared" si="56"/>
        <v>8.8903411140836358E-2</v>
      </c>
      <c r="O553" s="53">
        <f t="shared" si="57"/>
        <v>0</v>
      </c>
    </row>
    <row r="554" spans="1:15" ht="15" x14ac:dyDescent="0.25">
      <c r="A554" s="10">
        <v>2022</v>
      </c>
      <c r="B554" s="10">
        <v>29</v>
      </c>
      <c r="C554" s="10" t="s">
        <v>38</v>
      </c>
      <c r="D554" s="9">
        <v>45</v>
      </c>
      <c r="E554" s="9">
        <v>631.54</v>
      </c>
      <c r="F554" s="9">
        <v>12</v>
      </c>
      <c r="G554" s="9">
        <v>0</v>
      </c>
      <c r="H554" s="9">
        <v>0</v>
      </c>
      <c r="I554" s="9">
        <v>0</v>
      </c>
      <c r="J554" s="9">
        <v>0</v>
      </c>
      <c r="K554" s="9">
        <f t="shared" si="60"/>
        <v>688.54</v>
      </c>
      <c r="L554" s="44">
        <f t="shared" si="54"/>
        <v>6.5355680134777938E-2</v>
      </c>
      <c r="M554" s="32">
        <f t="shared" si="55"/>
        <v>0.91721613849594796</v>
      </c>
      <c r="N554" s="32">
        <f t="shared" si="56"/>
        <v>1.7428181369274116E-2</v>
      </c>
      <c r="O554" s="32">
        <f t="shared" si="57"/>
        <v>0</v>
      </c>
    </row>
    <row r="555" spans="1:15" ht="15" x14ac:dyDescent="0.25">
      <c r="A555" s="10">
        <v>2022</v>
      </c>
      <c r="B555" s="10">
        <v>30</v>
      </c>
      <c r="C555" s="10" t="s">
        <v>56</v>
      </c>
      <c r="D555" s="9">
        <v>28.07</v>
      </c>
      <c r="E555" s="9">
        <v>203.55</v>
      </c>
      <c r="F555" s="9">
        <v>16.7</v>
      </c>
      <c r="G555" s="9">
        <v>0</v>
      </c>
      <c r="H555" s="9">
        <v>0</v>
      </c>
      <c r="I555" s="9">
        <v>0</v>
      </c>
      <c r="J555" s="9">
        <v>0</v>
      </c>
      <c r="K555" s="9">
        <f t="shared" si="60"/>
        <v>248.32</v>
      </c>
      <c r="L555" s="44">
        <f t="shared" si="54"/>
        <v>0.11303962628865979</v>
      </c>
      <c r="M555" s="32">
        <f t="shared" si="55"/>
        <v>0.8197084407216495</v>
      </c>
      <c r="N555" s="32">
        <f t="shared" si="56"/>
        <v>6.7251932989690719E-2</v>
      </c>
      <c r="O555" s="32">
        <f t="shared" si="57"/>
        <v>0</v>
      </c>
    </row>
    <row r="556" spans="1:15" ht="15" x14ac:dyDescent="0.25">
      <c r="A556" s="10">
        <v>2022</v>
      </c>
      <c r="B556" s="10">
        <v>31</v>
      </c>
      <c r="C556" s="10" t="s">
        <v>64</v>
      </c>
      <c r="D556" s="9">
        <v>70.599999999999994</v>
      </c>
      <c r="E556" s="9">
        <v>340.68</v>
      </c>
      <c r="F556" s="9">
        <v>43.1</v>
      </c>
      <c r="G556" s="9">
        <v>0</v>
      </c>
      <c r="H556" s="9">
        <v>0</v>
      </c>
      <c r="I556" s="9">
        <v>0</v>
      </c>
      <c r="J556" s="9">
        <v>0</v>
      </c>
      <c r="K556" s="9">
        <f t="shared" si="60"/>
        <v>454.38</v>
      </c>
      <c r="L556" s="44">
        <f t="shared" si="54"/>
        <v>0.15537655706677228</v>
      </c>
      <c r="M556" s="32">
        <f t="shared" si="55"/>
        <v>0.7497689158853823</v>
      </c>
      <c r="N556" s="32">
        <f t="shared" si="56"/>
        <v>9.4854527047845416E-2</v>
      </c>
      <c r="O556" s="32">
        <f t="shared" si="57"/>
        <v>0</v>
      </c>
    </row>
    <row r="557" spans="1:15" ht="15" x14ac:dyDescent="0.25">
      <c r="A557" s="10">
        <v>2022</v>
      </c>
      <c r="B557" s="10">
        <v>32</v>
      </c>
      <c r="C557" s="10" t="s">
        <v>72</v>
      </c>
      <c r="D557" s="9">
        <v>201.58</v>
      </c>
      <c r="E557" s="9">
        <v>1594.03</v>
      </c>
      <c r="F557" s="9">
        <v>168</v>
      </c>
      <c r="G557" s="9">
        <v>0</v>
      </c>
      <c r="H557" s="9">
        <v>0</v>
      </c>
      <c r="I557" s="9">
        <v>0</v>
      </c>
      <c r="J557" s="9">
        <v>18</v>
      </c>
      <c r="K557" s="9">
        <f t="shared" si="60"/>
        <v>1981.61</v>
      </c>
      <c r="L557" s="44">
        <f t="shared" si="54"/>
        <v>0.10172536472868023</v>
      </c>
      <c r="M557" s="32">
        <f t="shared" si="55"/>
        <v>0.80441156433405159</v>
      </c>
      <c r="N557" s="32">
        <f t="shared" si="56"/>
        <v>8.4779547943339001E-2</v>
      </c>
      <c r="O557" s="32">
        <f t="shared" si="57"/>
        <v>9.0835229939291787E-3</v>
      </c>
    </row>
    <row r="558" spans="1:15" ht="15" x14ac:dyDescent="0.25">
      <c r="A558" s="10">
        <v>2022</v>
      </c>
      <c r="B558" s="10">
        <v>33</v>
      </c>
      <c r="C558" s="10" t="s">
        <v>88</v>
      </c>
      <c r="D558" s="9">
        <v>21.45</v>
      </c>
      <c r="E558" s="9">
        <v>371.76</v>
      </c>
      <c r="F558" s="9">
        <v>34.1</v>
      </c>
      <c r="G558" s="9">
        <v>0</v>
      </c>
      <c r="H558" s="9">
        <v>0</v>
      </c>
      <c r="I558" s="9">
        <v>0</v>
      </c>
      <c r="J558" s="9">
        <v>0</v>
      </c>
      <c r="K558" s="9">
        <f t="shared" si="60"/>
        <v>427.31</v>
      </c>
      <c r="L558" s="44">
        <f t="shared" si="54"/>
        <v>5.019774870702768E-2</v>
      </c>
      <c r="M558" s="32">
        <f t="shared" si="55"/>
        <v>0.87000070206641544</v>
      </c>
      <c r="N558" s="32">
        <f t="shared" si="56"/>
        <v>7.9801549226556828E-2</v>
      </c>
      <c r="O558" s="32">
        <f t="shared" si="57"/>
        <v>0</v>
      </c>
    </row>
    <row r="559" spans="1:15" ht="15" x14ac:dyDescent="0.25">
      <c r="A559" s="10">
        <v>2022</v>
      </c>
      <c r="B559" s="10">
        <v>34</v>
      </c>
      <c r="C559" s="10" t="s">
        <v>94</v>
      </c>
      <c r="D559" s="9">
        <v>58.7</v>
      </c>
      <c r="E559" s="9">
        <v>452.5</v>
      </c>
      <c r="F559" s="9">
        <v>44.5</v>
      </c>
      <c r="G559" s="9">
        <v>0</v>
      </c>
      <c r="H559" s="9">
        <v>0</v>
      </c>
      <c r="I559" s="9">
        <v>0</v>
      </c>
      <c r="J559" s="9">
        <v>0</v>
      </c>
      <c r="K559" s="9">
        <f t="shared" si="60"/>
        <v>555.70000000000005</v>
      </c>
      <c r="L559" s="44">
        <f t="shared" si="54"/>
        <v>0.1056325355407594</v>
      </c>
      <c r="M559" s="32">
        <f t="shared" si="55"/>
        <v>0.81428828504588802</v>
      </c>
      <c r="N559" s="32">
        <f t="shared" si="56"/>
        <v>8.0079179413352519E-2</v>
      </c>
      <c r="O559" s="32">
        <f t="shared" si="57"/>
        <v>0</v>
      </c>
    </row>
    <row r="560" spans="1:15" ht="15" x14ac:dyDescent="0.25">
      <c r="A560" s="10">
        <v>2022</v>
      </c>
      <c r="B560" s="10">
        <v>35</v>
      </c>
      <c r="C560" s="10" t="s">
        <v>18</v>
      </c>
      <c r="D560" s="9">
        <v>16.739999999999998</v>
      </c>
      <c r="E560" s="9">
        <v>736.14</v>
      </c>
      <c r="F560" s="9">
        <v>19.5</v>
      </c>
      <c r="G560" s="9">
        <v>0</v>
      </c>
      <c r="H560" s="9">
        <v>0</v>
      </c>
      <c r="I560" s="9">
        <v>0</v>
      </c>
      <c r="J560" s="9">
        <v>0</v>
      </c>
      <c r="K560" s="9">
        <f t="shared" si="60"/>
        <v>772.38</v>
      </c>
      <c r="L560" s="44">
        <f t="shared" si="54"/>
        <v>2.167326963411792E-2</v>
      </c>
      <c r="M560" s="32">
        <f t="shared" si="55"/>
        <v>0.95308009011108519</v>
      </c>
      <c r="N560" s="32">
        <f t="shared" si="56"/>
        <v>2.5246640254796861E-2</v>
      </c>
      <c r="O560" s="32">
        <f t="shared" si="57"/>
        <v>0</v>
      </c>
    </row>
    <row r="561" spans="1:15" ht="15" x14ac:dyDescent="0.25">
      <c r="A561" s="10">
        <v>2022</v>
      </c>
      <c r="B561" s="10">
        <v>36</v>
      </c>
      <c r="C561" s="10" t="s">
        <v>40</v>
      </c>
      <c r="D561" s="9">
        <v>132.19999999999999</v>
      </c>
      <c r="E561" s="9">
        <v>648.1</v>
      </c>
      <c r="F561" s="9">
        <v>73.5</v>
      </c>
      <c r="G561" s="9">
        <v>0</v>
      </c>
      <c r="H561" s="9">
        <v>0</v>
      </c>
      <c r="I561" s="9">
        <v>0</v>
      </c>
      <c r="J561" s="9">
        <v>0</v>
      </c>
      <c r="K561" s="9">
        <f t="shared" si="60"/>
        <v>853.8</v>
      </c>
      <c r="L561" s="44">
        <f t="shared" si="54"/>
        <v>0.1548371984071211</v>
      </c>
      <c r="M561" s="32">
        <f t="shared" si="55"/>
        <v>0.75907706722885926</v>
      </c>
      <c r="N561" s="32">
        <f t="shared" si="56"/>
        <v>8.6085734364019686E-2</v>
      </c>
      <c r="O561" s="32">
        <f t="shared" si="57"/>
        <v>0</v>
      </c>
    </row>
    <row r="562" spans="1:15" ht="15" x14ac:dyDescent="0.25">
      <c r="A562" s="10">
        <v>2022</v>
      </c>
      <c r="B562" s="10">
        <v>37</v>
      </c>
      <c r="C562" s="10" t="s">
        <v>80</v>
      </c>
      <c r="D562" s="9">
        <v>0</v>
      </c>
      <c r="E562" s="9">
        <v>348</v>
      </c>
      <c r="F562" s="9">
        <v>0</v>
      </c>
      <c r="G562" s="9">
        <v>0</v>
      </c>
      <c r="H562" s="9">
        <v>0</v>
      </c>
      <c r="I562" s="9">
        <v>0</v>
      </c>
      <c r="J562" s="9">
        <v>0</v>
      </c>
      <c r="K562" s="9">
        <f t="shared" si="60"/>
        <v>348</v>
      </c>
      <c r="L562" s="44">
        <f t="shared" si="54"/>
        <v>0</v>
      </c>
      <c r="M562" s="32">
        <f t="shared" si="55"/>
        <v>1</v>
      </c>
      <c r="N562" s="32">
        <f t="shared" si="56"/>
        <v>0</v>
      </c>
      <c r="O562" s="32">
        <f t="shared" si="57"/>
        <v>0</v>
      </c>
    </row>
    <row r="563" spans="1:15" ht="15" x14ac:dyDescent="0.25">
      <c r="A563" s="10">
        <v>2022</v>
      </c>
      <c r="B563" s="10">
        <v>39</v>
      </c>
      <c r="C563" s="10" t="s">
        <v>20</v>
      </c>
      <c r="D563" s="9">
        <v>28.6</v>
      </c>
      <c r="E563" s="9">
        <v>1017.64</v>
      </c>
      <c r="F563" s="9">
        <v>49.5</v>
      </c>
      <c r="G563" s="9">
        <v>0</v>
      </c>
      <c r="H563" s="9">
        <v>0</v>
      </c>
      <c r="I563" s="9">
        <v>0</v>
      </c>
      <c r="J563" s="9">
        <v>0</v>
      </c>
      <c r="K563" s="9">
        <f t="shared" si="60"/>
        <v>1095.74</v>
      </c>
      <c r="L563" s="44">
        <f t="shared" si="54"/>
        <v>2.6101082373555771E-2</v>
      </c>
      <c r="M563" s="32">
        <f t="shared" si="55"/>
        <v>0.92872396736452079</v>
      </c>
      <c r="N563" s="32">
        <f t="shared" si="56"/>
        <v>4.5174950261923447E-2</v>
      </c>
      <c r="O563" s="32">
        <f t="shared" si="57"/>
        <v>0</v>
      </c>
    </row>
    <row r="564" spans="1:15" ht="15" x14ac:dyDescent="0.25">
      <c r="A564" s="10">
        <v>2022</v>
      </c>
      <c r="B564" s="10">
        <v>40</v>
      </c>
      <c r="C564" s="10" t="s">
        <v>52</v>
      </c>
      <c r="D564" s="9">
        <v>0</v>
      </c>
      <c r="E564" s="9">
        <v>121.57</v>
      </c>
      <c r="F564" s="9">
        <v>0</v>
      </c>
      <c r="G564" s="9">
        <v>0</v>
      </c>
      <c r="H564" s="9">
        <v>0</v>
      </c>
      <c r="I564" s="9">
        <v>0</v>
      </c>
      <c r="J564" s="9">
        <v>0</v>
      </c>
      <c r="K564" s="9">
        <f t="shared" si="60"/>
        <v>121.57</v>
      </c>
      <c r="L564" s="44">
        <f t="shared" si="54"/>
        <v>0</v>
      </c>
      <c r="M564" s="32">
        <f t="shared" si="55"/>
        <v>1</v>
      </c>
      <c r="N564" s="32">
        <f t="shared" si="56"/>
        <v>0</v>
      </c>
      <c r="O564" s="32">
        <f t="shared" si="57"/>
        <v>0</v>
      </c>
    </row>
    <row r="565" spans="1:15" ht="15" x14ac:dyDescent="0.25">
      <c r="A565" s="10">
        <v>2022</v>
      </c>
      <c r="B565" s="10">
        <v>41</v>
      </c>
      <c r="C565" s="10" t="s">
        <v>90</v>
      </c>
      <c r="D565" s="9">
        <v>29</v>
      </c>
      <c r="E565" s="9">
        <v>155.75</v>
      </c>
      <c r="F565" s="9">
        <v>13.1</v>
      </c>
      <c r="G565" s="9">
        <v>0</v>
      </c>
      <c r="H565" s="9">
        <v>0</v>
      </c>
      <c r="I565" s="9">
        <v>0</v>
      </c>
      <c r="J565" s="9">
        <v>0</v>
      </c>
      <c r="K565" s="9">
        <f t="shared" si="60"/>
        <v>197.85</v>
      </c>
      <c r="L565" s="44">
        <f t="shared" si="54"/>
        <v>0.14657568865301998</v>
      </c>
      <c r="M565" s="32">
        <f t="shared" si="55"/>
        <v>0.78721253474854691</v>
      </c>
      <c r="N565" s="32">
        <f t="shared" si="56"/>
        <v>6.621177659843315E-2</v>
      </c>
      <c r="O565" s="32">
        <f t="shared" si="57"/>
        <v>0</v>
      </c>
    </row>
    <row r="566" spans="1:15" ht="15" x14ac:dyDescent="0.25">
      <c r="A566" s="10">
        <v>2022</v>
      </c>
      <c r="B566" s="10">
        <v>42</v>
      </c>
      <c r="C566" s="10" t="s">
        <v>48</v>
      </c>
      <c r="D566" s="9">
        <v>52.74</v>
      </c>
      <c r="E566" s="9">
        <v>347.7</v>
      </c>
      <c r="F566" s="9">
        <v>49.96</v>
      </c>
      <c r="G566" s="9">
        <v>0</v>
      </c>
      <c r="H566" s="9">
        <v>0</v>
      </c>
      <c r="I566" s="9">
        <v>0</v>
      </c>
      <c r="J566" s="9">
        <v>0</v>
      </c>
      <c r="K566" s="9">
        <f t="shared" si="60"/>
        <v>450.4</v>
      </c>
      <c r="L566" s="44">
        <f t="shared" si="54"/>
        <v>0.11709591474245117</v>
      </c>
      <c r="M566" s="32">
        <f t="shared" si="55"/>
        <v>0.77198046181172297</v>
      </c>
      <c r="N566" s="32">
        <f t="shared" si="56"/>
        <v>0.11092362344582594</v>
      </c>
      <c r="O566" s="32">
        <f t="shared" si="57"/>
        <v>0</v>
      </c>
    </row>
    <row r="567" spans="1:15" ht="15" x14ac:dyDescent="0.25">
      <c r="A567" s="10">
        <v>2022</v>
      </c>
      <c r="B567" s="10">
        <v>43</v>
      </c>
      <c r="C567" s="10" t="s">
        <v>86</v>
      </c>
      <c r="D567" s="9">
        <v>18.600000000000001</v>
      </c>
      <c r="E567" s="9">
        <v>225.3</v>
      </c>
      <c r="F567" s="9">
        <v>27</v>
      </c>
      <c r="G567" s="9">
        <v>0</v>
      </c>
      <c r="H567" s="9">
        <v>0</v>
      </c>
      <c r="I567" s="9">
        <v>0</v>
      </c>
      <c r="J567" s="9">
        <v>0</v>
      </c>
      <c r="K567" s="9">
        <f t="shared" si="60"/>
        <v>270.89999999999998</v>
      </c>
      <c r="L567" s="44">
        <f t="shared" si="54"/>
        <v>6.8660022148394256E-2</v>
      </c>
      <c r="M567" s="32">
        <f t="shared" si="55"/>
        <v>0.8316722037652271</v>
      </c>
      <c r="N567" s="32">
        <f t="shared" si="56"/>
        <v>9.9667774086378752E-2</v>
      </c>
      <c r="O567" s="32">
        <f t="shared" si="57"/>
        <v>0</v>
      </c>
    </row>
    <row r="568" spans="1:15" ht="15" x14ac:dyDescent="0.25">
      <c r="A568" s="10">
        <v>2022</v>
      </c>
      <c r="B568" s="10">
        <v>44</v>
      </c>
      <c r="C568" s="10" t="s">
        <v>42</v>
      </c>
      <c r="D568" s="9">
        <v>12.75</v>
      </c>
      <c r="E568" s="9">
        <v>107.47</v>
      </c>
      <c r="F568" s="9">
        <v>11.5</v>
      </c>
      <c r="G568" s="9">
        <v>0</v>
      </c>
      <c r="H568" s="9">
        <v>0</v>
      </c>
      <c r="I568" s="9">
        <v>0</v>
      </c>
      <c r="J568" s="9">
        <v>0</v>
      </c>
      <c r="K568" s="9">
        <f t="shared" si="60"/>
        <v>131.72</v>
      </c>
      <c r="L568" s="44">
        <f t="shared" si="54"/>
        <v>9.6796234436683878E-2</v>
      </c>
      <c r="M568" s="32">
        <f t="shared" si="55"/>
        <v>0.81589735803218955</v>
      </c>
      <c r="N568" s="32">
        <f t="shared" si="56"/>
        <v>8.7306407531126631E-2</v>
      </c>
      <c r="O568" s="32">
        <f t="shared" si="57"/>
        <v>0</v>
      </c>
    </row>
    <row r="569" spans="1:15" ht="15" x14ac:dyDescent="0.25">
      <c r="A569" s="10">
        <v>2022</v>
      </c>
      <c r="B569" s="10">
        <v>98</v>
      </c>
      <c r="C569" s="10" t="s">
        <v>96</v>
      </c>
      <c r="D569" s="9">
        <v>9</v>
      </c>
      <c r="E569" s="9">
        <v>144.5</v>
      </c>
      <c r="F569" s="9">
        <v>0</v>
      </c>
      <c r="G569" s="9">
        <v>0</v>
      </c>
      <c r="H569" s="9">
        <v>0</v>
      </c>
      <c r="I569" s="9">
        <v>0</v>
      </c>
      <c r="J569" s="9">
        <v>0</v>
      </c>
      <c r="K569" s="9">
        <f t="shared" si="60"/>
        <v>153.5</v>
      </c>
      <c r="L569" s="44">
        <f t="shared" si="54"/>
        <v>5.8631921824104233E-2</v>
      </c>
      <c r="M569" s="32">
        <f t="shared" si="55"/>
        <v>0.94136807817589574</v>
      </c>
      <c r="N569" s="32">
        <f t="shared" si="56"/>
        <v>0</v>
      </c>
      <c r="O569" s="32">
        <f t="shared" si="57"/>
        <v>0</v>
      </c>
    </row>
    <row r="570" spans="1:15" ht="15" x14ac:dyDescent="0.25">
      <c r="A570" s="10">
        <v>2022</v>
      </c>
      <c r="B570" t="s">
        <v>100</v>
      </c>
      <c r="C570"/>
      <c r="D570">
        <f t="shared" ref="D570:K570" si="61">SUM(D527:D569)</f>
        <v>2327.3099999999995</v>
      </c>
      <c r="E570">
        <f t="shared" si="61"/>
        <v>24155.019999999993</v>
      </c>
      <c r="F570">
        <f t="shared" si="61"/>
        <v>2547.8900000000003</v>
      </c>
      <c r="G570">
        <f t="shared" si="61"/>
        <v>102</v>
      </c>
      <c r="H570">
        <f t="shared" si="61"/>
        <v>18</v>
      </c>
      <c r="I570">
        <f t="shared" si="61"/>
        <v>112.5</v>
      </c>
      <c r="J570">
        <f t="shared" si="61"/>
        <v>30.2</v>
      </c>
      <c r="K570">
        <f t="shared" si="61"/>
        <v>29292.920000000002</v>
      </c>
      <c r="L570" s="44">
        <f t="shared" si="54"/>
        <v>7.9449573480554328E-2</v>
      </c>
      <c r="M570" s="32">
        <f t="shared" si="55"/>
        <v>0.82460266849463937</v>
      </c>
      <c r="N570" s="32">
        <f t="shared" si="56"/>
        <v>8.6979720697014845E-2</v>
      </c>
      <c r="O570" s="32">
        <f t="shared" si="57"/>
        <v>8.9680373277911517E-3</v>
      </c>
    </row>
    <row r="571" spans="1:15" ht="15.75" thickBot="1" x14ac:dyDescent="0.3">
      <c r="A571" s="49">
        <v>2022</v>
      </c>
      <c r="B571" s="49" t="s">
        <v>317</v>
      </c>
      <c r="C571" s="48"/>
      <c r="D571" s="48">
        <f>D570-D538</f>
        <v>2257.4099999999994</v>
      </c>
      <c r="E571" s="48">
        <f t="shared" ref="E571:K571" si="62">E570-E538</f>
        <v>23964.419999999995</v>
      </c>
      <c r="F571" s="48">
        <f t="shared" si="62"/>
        <v>1913.2900000000004</v>
      </c>
      <c r="G571" s="48">
        <f t="shared" si="62"/>
        <v>0</v>
      </c>
      <c r="H571" s="48">
        <f t="shared" si="62"/>
        <v>0</v>
      </c>
      <c r="I571" s="48">
        <f t="shared" si="62"/>
        <v>0</v>
      </c>
      <c r="J571" s="48">
        <f t="shared" si="62"/>
        <v>30.2</v>
      </c>
      <c r="K571" s="48">
        <f t="shared" si="62"/>
        <v>28165.320000000003</v>
      </c>
      <c r="L571" s="50">
        <f t="shared" si="54"/>
        <v>8.0148565682903627E-2</v>
      </c>
      <c r="M571" s="51">
        <f t="shared" si="55"/>
        <v>0.85084849027101384</v>
      </c>
      <c r="N571" s="51">
        <f t="shared" si="56"/>
        <v>6.7930703432448142E-2</v>
      </c>
      <c r="O571" s="51">
        <f t="shared" si="57"/>
        <v>1.0722406136340719E-3</v>
      </c>
    </row>
    <row r="572" spans="1:15" ht="15" x14ac:dyDescent="0.25">
      <c r="A572" s="10">
        <v>2023</v>
      </c>
      <c r="B572" s="10">
        <v>2</v>
      </c>
      <c r="C572" s="10" t="s">
        <v>12</v>
      </c>
      <c r="D572" s="9">
        <v>48.5</v>
      </c>
      <c r="E572" s="9">
        <v>378.59</v>
      </c>
      <c r="F572" s="9">
        <v>63.45</v>
      </c>
      <c r="G572" s="9">
        <v>0</v>
      </c>
      <c r="H572" s="9">
        <v>0</v>
      </c>
      <c r="I572" s="9">
        <v>0</v>
      </c>
      <c r="J572" s="9">
        <v>0</v>
      </c>
      <c r="K572" s="9">
        <v>490.54</v>
      </c>
      <c r="L572" s="44">
        <f t="shared" si="54"/>
        <v>9.8870632364333175E-2</v>
      </c>
      <c r="M572" s="32">
        <f t="shared" si="55"/>
        <v>0.77178211766624527</v>
      </c>
      <c r="N572" s="32">
        <f t="shared" si="56"/>
        <v>0.12934724996942146</v>
      </c>
      <c r="O572" s="32">
        <f t="shared" si="57"/>
        <v>0</v>
      </c>
    </row>
    <row r="573" spans="1:15" ht="15" x14ac:dyDescent="0.25">
      <c r="A573" s="10">
        <v>2023</v>
      </c>
      <c r="B573" s="10">
        <v>3</v>
      </c>
      <c r="C573" s="10" t="s">
        <v>14</v>
      </c>
      <c r="D573" s="9">
        <v>9.5</v>
      </c>
      <c r="E573" s="9">
        <v>106.93</v>
      </c>
      <c r="F573" s="9">
        <v>4.8</v>
      </c>
      <c r="G573" s="9">
        <v>0</v>
      </c>
      <c r="H573" s="9">
        <v>0</v>
      </c>
      <c r="I573" s="9">
        <v>0</v>
      </c>
      <c r="J573" s="9">
        <v>0</v>
      </c>
      <c r="K573" s="9">
        <v>121.23</v>
      </c>
      <c r="L573" s="44">
        <f t="shared" si="54"/>
        <v>7.8363441392394623E-2</v>
      </c>
      <c r="M573" s="32">
        <f t="shared" si="55"/>
        <v>0.88204239874618495</v>
      </c>
      <c r="N573" s="32">
        <f t="shared" si="56"/>
        <v>3.9594159861420439E-2</v>
      </c>
      <c r="O573" s="32">
        <f t="shared" si="57"/>
        <v>0</v>
      </c>
    </row>
    <row r="574" spans="1:15" ht="15" x14ac:dyDescent="0.25">
      <c r="A574" s="10">
        <v>2023</v>
      </c>
      <c r="B574" s="10">
        <v>4</v>
      </c>
      <c r="C574" s="10" t="s">
        <v>16</v>
      </c>
      <c r="D574" s="9">
        <v>56</v>
      </c>
      <c r="E574" s="9">
        <v>275.38</v>
      </c>
      <c r="F574" s="9">
        <v>37.5</v>
      </c>
      <c r="G574" s="9">
        <v>0</v>
      </c>
      <c r="H574" s="9">
        <v>0</v>
      </c>
      <c r="I574" s="9">
        <v>0</v>
      </c>
      <c r="J574" s="9">
        <v>0</v>
      </c>
      <c r="K574" s="9">
        <v>368.88</v>
      </c>
      <c r="L574" s="44">
        <f t="shared" si="54"/>
        <v>0.15181088700932552</v>
      </c>
      <c r="M574" s="32">
        <f t="shared" si="55"/>
        <v>0.74653003686835828</v>
      </c>
      <c r="N574" s="32">
        <f t="shared" si="56"/>
        <v>0.1016590761223162</v>
      </c>
      <c r="O574" s="32">
        <f t="shared" si="57"/>
        <v>0</v>
      </c>
    </row>
    <row r="575" spans="1:15" ht="15" x14ac:dyDescent="0.25">
      <c r="A575" s="10">
        <v>2023</v>
      </c>
      <c r="B575" s="10">
        <v>5</v>
      </c>
      <c r="C575" s="10" t="s">
        <v>22</v>
      </c>
      <c r="D575" s="9">
        <v>93</v>
      </c>
      <c r="E575" s="9">
        <v>731.47</v>
      </c>
      <c r="F575" s="9">
        <v>95.5</v>
      </c>
      <c r="G575" s="9">
        <v>0</v>
      </c>
      <c r="H575" s="9">
        <v>0</v>
      </c>
      <c r="I575" s="9">
        <v>0</v>
      </c>
      <c r="J575" s="9">
        <v>0</v>
      </c>
      <c r="K575" s="9">
        <v>919.97</v>
      </c>
      <c r="L575" s="44">
        <f t="shared" si="54"/>
        <v>0.10109025294303074</v>
      </c>
      <c r="M575" s="32">
        <f t="shared" si="55"/>
        <v>0.79510201419611515</v>
      </c>
      <c r="N575" s="32">
        <f t="shared" si="56"/>
        <v>0.10380773286085415</v>
      </c>
      <c r="O575" s="32">
        <f t="shared" si="57"/>
        <v>0</v>
      </c>
    </row>
    <row r="576" spans="1:15" ht="15" x14ac:dyDescent="0.25">
      <c r="A576" s="10">
        <v>2023</v>
      </c>
      <c r="B576" s="10">
        <v>6</v>
      </c>
      <c r="C576" s="10" t="s">
        <v>26</v>
      </c>
      <c r="D576" s="9">
        <v>75.78</v>
      </c>
      <c r="E576" s="9">
        <v>984.43</v>
      </c>
      <c r="F576" s="9">
        <v>5</v>
      </c>
      <c r="G576" s="9">
        <v>0</v>
      </c>
      <c r="H576" s="9">
        <v>0</v>
      </c>
      <c r="I576" s="9">
        <v>0</v>
      </c>
      <c r="J576" s="9">
        <v>0</v>
      </c>
      <c r="K576" s="9">
        <v>1065.21</v>
      </c>
      <c r="L576" s="44">
        <f t="shared" si="54"/>
        <v>7.1140901794012446E-2</v>
      </c>
      <c r="M576" s="32">
        <f t="shared" si="55"/>
        <v>0.9241651880849785</v>
      </c>
      <c r="N576" s="32">
        <f t="shared" si="56"/>
        <v>4.6939101210090031E-3</v>
      </c>
      <c r="O576" s="32">
        <f t="shared" si="57"/>
        <v>0</v>
      </c>
    </row>
    <row r="577" spans="1:15" ht="15" x14ac:dyDescent="0.25">
      <c r="A577" s="10">
        <v>2023</v>
      </c>
      <c r="B577" s="10">
        <v>7</v>
      </c>
      <c r="C577" s="10" t="s">
        <v>24</v>
      </c>
      <c r="D577" s="9">
        <v>40.700000000000003</v>
      </c>
      <c r="E577" s="9">
        <v>1236.17</v>
      </c>
      <c r="F577" s="9">
        <v>86.4</v>
      </c>
      <c r="G577" s="9">
        <v>0</v>
      </c>
      <c r="H577" s="9">
        <v>0</v>
      </c>
      <c r="I577" s="9">
        <v>0</v>
      </c>
      <c r="J577" s="9">
        <v>0</v>
      </c>
      <c r="K577" s="9">
        <v>1363.27</v>
      </c>
      <c r="L577" s="52">
        <f t="shared" si="54"/>
        <v>2.985468762607554E-2</v>
      </c>
      <c r="M577" s="53">
        <f t="shared" si="55"/>
        <v>0.906768285079258</v>
      </c>
      <c r="N577" s="53">
        <f t="shared" si="56"/>
        <v>6.3377027294666502E-2</v>
      </c>
      <c r="O577" s="53">
        <f t="shared" si="57"/>
        <v>0</v>
      </c>
    </row>
    <row r="578" spans="1:15" ht="15" x14ac:dyDescent="0.25">
      <c r="A578" s="10">
        <v>2023</v>
      </c>
      <c r="B578" s="10">
        <v>8</v>
      </c>
      <c r="C578" s="10" t="s">
        <v>46</v>
      </c>
      <c r="D578" s="9">
        <v>65.14</v>
      </c>
      <c r="E578" s="9">
        <v>551.33000000000004</v>
      </c>
      <c r="F578" s="9">
        <v>12</v>
      </c>
      <c r="G578" s="9">
        <v>0</v>
      </c>
      <c r="H578" s="9">
        <v>0</v>
      </c>
      <c r="I578" s="9">
        <v>0</v>
      </c>
      <c r="J578" s="9">
        <v>0</v>
      </c>
      <c r="K578" s="9">
        <v>628.47</v>
      </c>
      <c r="L578" s="44">
        <f t="shared" ref="L578:L616" si="63">D578/K578</f>
        <v>0.10364854328766687</v>
      </c>
      <c r="M578" s="32">
        <f t="shared" ref="M578:M616" si="64">E578/K578</f>
        <v>0.87725746654573811</v>
      </c>
      <c r="N578" s="32">
        <f t="shared" ref="N578:N616" si="65">F578/K578</f>
        <v>1.9093990166595062E-2</v>
      </c>
      <c r="O578" s="32">
        <f t="shared" ref="O578:O641" si="66">(G578+H578+I578+J578)/K578</f>
        <v>0</v>
      </c>
    </row>
    <row r="579" spans="1:15" ht="15" x14ac:dyDescent="0.25">
      <c r="A579" s="10">
        <v>2023</v>
      </c>
      <c r="B579" s="10">
        <v>9</v>
      </c>
      <c r="C579" s="10" t="s">
        <v>66</v>
      </c>
      <c r="D579" s="9">
        <v>89.63</v>
      </c>
      <c r="E579" s="9">
        <v>717.97</v>
      </c>
      <c r="F579" s="9">
        <v>89.15</v>
      </c>
      <c r="G579" s="9">
        <v>0</v>
      </c>
      <c r="H579" s="9">
        <v>0</v>
      </c>
      <c r="I579" s="9">
        <v>0</v>
      </c>
      <c r="J579" s="9">
        <v>0</v>
      </c>
      <c r="K579" s="9">
        <v>896.75</v>
      </c>
      <c r="L579" s="44">
        <f t="shared" si="63"/>
        <v>9.9949818790075265E-2</v>
      </c>
      <c r="M579" s="32">
        <f t="shared" si="64"/>
        <v>0.80063562865904658</v>
      </c>
      <c r="N579" s="32">
        <f t="shared" si="65"/>
        <v>9.941455255087818E-2</v>
      </c>
      <c r="O579" s="32">
        <f t="shared" si="66"/>
        <v>0</v>
      </c>
    </row>
    <row r="580" spans="1:15" ht="15" x14ac:dyDescent="0.25">
      <c r="A580" s="10">
        <v>2023</v>
      </c>
      <c r="B580" s="10">
        <v>10</v>
      </c>
      <c r="C580" s="10" t="s">
        <v>92</v>
      </c>
      <c r="D580" s="9">
        <v>134.80000000000001</v>
      </c>
      <c r="E580" s="9">
        <v>849.67</v>
      </c>
      <c r="F580" s="9">
        <v>71.8</v>
      </c>
      <c r="G580" s="9">
        <v>0</v>
      </c>
      <c r="H580" s="9">
        <v>0</v>
      </c>
      <c r="I580" s="9">
        <v>0</v>
      </c>
      <c r="J580" s="9">
        <v>0</v>
      </c>
      <c r="K580" s="9">
        <v>1056.27</v>
      </c>
      <c r="L580" s="44">
        <f t="shared" si="63"/>
        <v>0.12761888532288149</v>
      </c>
      <c r="M580" s="32">
        <f t="shared" si="64"/>
        <v>0.80440607041760148</v>
      </c>
      <c r="N580" s="32">
        <f t="shared" si="65"/>
        <v>6.7975044259516976E-2</v>
      </c>
      <c r="O580" s="32">
        <f t="shared" si="66"/>
        <v>0</v>
      </c>
    </row>
    <row r="581" spans="1:15" ht="15" x14ac:dyDescent="0.25">
      <c r="A581" s="10">
        <v>2023</v>
      </c>
      <c r="B581" s="10">
        <v>11</v>
      </c>
      <c r="C581" s="10" t="s">
        <v>54</v>
      </c>
      <c r="D581" s="9">
        <v>36.75</v>
      </c>
      <c r="E581" s="9">
        <v>734.45</v>
      </c>
      <c r="F581" s="9">
        <v>19</v>
      </c>
      <c r="G581" s="9">
        <v>0</v>
      </c>
      <c r="H581" s="9">
        <v>0</v>
      </c>
      <c r="I581" s="9">
        <v>0</v>
      </c>
      <c r="J581" s="9">
        <v>0</v>
      </c>
      <c r="K581" s="9">
        <v>790.2</v>
      </c>
      <c r="L581" s="44">
        <f t="shared" si="63"/>
        <v>4.6507213363705391E-2</v>
      </c>
      <c r="M581" s="32">
        <f t="shared" si="64"/>
        <v>0.92944824095165779</v>
      </c>
      <c r="N581" s="32">
        <f t="shared" si="65"/>
        <v>2.4044545684636799E-2</v>
      </c>
      <c r="O581" s="32">
        <f t="shared" si="66"/>
        <v>0</v>
      </c>
    </row>
    <row r="582" spans="1:15" ht="15" x14ac:dyDescent="0.25">
      <c r="A582" s="10">
        <v>2023</v>
      </c>
      <c r="B582" s="10">
        <v>12</v>
      </c>
      <c r="C582" s="10" t="s">
        <v>70</v>
      </c>
      <c r="D582" s="9">
        <v>71.2</v>
      </c>
      <c r="E582" s="9">
        <v>1227.1300000000001</v>
      </c>
      <c r="F582" s="9">
        <v>44.6</v>
      </c>
      <c r="G582" s="9">
        <v>0</v>
      </c>
      <c r="H582" s="9">
        <v>0</v>
      </c>
      <c r="I582" s="9">
        <v>0</v>
      </c>
      <c r="J582" s="9">
        <v>0</v>
      </c>
      <c r="K582" s="9">
        <v>1342.93</v>
      </c>
      <c r="L582" s="44">
        <f t="shared" si="63"/>
        <v>5.3018400065528361E-2</v>
      </c>
      <c r="M582" s="32">
        <f t="shared" si="64"/>
        <v>0.91377063584848062</v>
      </c>
      <c r="N582" s="32">
        <f t="shared" si="65"/>
        <v>3.3210964085991078E-2</v>
      </c>
      <c r="O582" s="32">
        <f t="shared" si="66"/>
        <v>0</v>
      </c>
    </row>
    <row r="583" spans="1:15" s="7" customFormat="1" ht="17.25" customHeight="1" x14ac:dyDescent="0.25">
      <c r="A583" s="45">
        <v>2023</v>
      </c>
      <c r="B583" s="45">
        <v>13</v>
      </c>
      <c r="C583" s="45" t="s">
        <v>68</v>
      </c>
      <c r="D583" s="45">
        <v>69</v>
      </c>
      <c r="E583" s="45">
        <v>190.3</v>
      </c>
      <c r="F583" s="45">
        <v>597.35</v>
      </c>
      <c r="G583" s="45">
        <v>96</v>
      </c>
      <c r="H583" s="45">
        <v>18</v>
      </c>
      <c r="I583" s="45">
        <v>106.5</v>
      </c>
      <c r="J583" s="45">
        <v>0</v>
      </c>
      <c r="K583" s="54">
        <v>1077.1500000000001</v>
      </c>
      <c r="L583" s="46">
        <f t="shared" si="63"/>
        <v>6.4057930650327249E-2</v>
      </c>
      <c r="M583" s="47">
        <f t="shared" si="64"/>
        <v>0.1766699159819895</v>
      </c>
      <c r="N583" s="47">
        <f t="shared" si="65"/>
        <v>0.55456528802859395</v>
      </c>
      <c r="O583" s="47">
        <f t="shared" si="66"/>
        <v>0.20470686533908924</v>
      </c>
    </row>
    <row r="584" spans="1:15" ht="15" x14ac:dyDescent="0.25">
      <c r="A584" s="10">
        <v>2023</v>
      </c>
      <c r="B584" s="10">
        <v>14</v>
      </c>
      <c r="C584" s="10" t="s">
        <v>32</v>
      </c>
      <c r="D584" s="9">
        <v>7.5</v>
      </c>
      <c r="E584" s="9">
        <v>220.7</v>
      </c>
      <c r="F584" s="9">
        <v>0</v>
      </c>
      <c r="G584" s="9">
        <v>0</v>
      </c>
      <c r="H584" s="9">
        <v>0</v>
      </c>
      <c r="I584" s="9">
        <v>0</v>
      </c>
      <c r="J584" s="9">
        <v>0</v>
      </c>
      <c r="K584" s="9">
        <v>228.2</v>
      </c>
      <c r="L584" s="44">
        <f t="shared" si="63"/>
        <v>3.2865907099035932E-2</v>
      </c>
      <c r="M584" s="32">
        <f t="shared" si="64"/>
        <v>0.96713409290096408</v>
      </c>
      <c r="N584" s="32">
        <f t="shared" si="65"/>
        <v>0</v>
      </c>
      <c r="O584" s="32">
        <f t="shared" si="66"/>
        <v>0</v>
      </c>
    </row>
    <row r="585" spans="1:15" ht="15" x14ac:dyDescent="0.25">
      <c r="A585" s="10">
        <v>2023</v>
      </c>
      <c r="B585" s="10">
        <v>15</v>
      </c>
      <c r="C585" s="10" t="s">
        <v>58</v>
      </c>
      <c r="D585" s="9">
        <v>8.6</v>
      </c>
      <c r="E585" s="9">
        <v>353.03</v>
      </c>
      <c r="F585" s="9">
        <v>11</v>
      </c>
      <c r="G585" s="9">
        <v>0</v>
      </c>
      <c r="H585" s="9">
        <v>0</v>
      </c>
      <c r="I585" s="9">
        <v>0</v>
      </c>
      <c r="J585" s="9">
        <v>0</v>
      </c>
      <c r="K585" s="9">
        <v>372.63</v>
      </c>
      <c r="L585" s="44">
        <f t="shared" si="63"/>
        <v>2.3079193838391968E-2</v>
      </c>
      <c r="M585" s="32">
        <f t="shared" si="64"/>
        <v>0.94740090706599034</v>
      </c>
      <c r="N585" s="32">
        <f t="shared" si="65"/>
        <v>2.9519899095617638E-2</v>
      </c>
      <c r="O585" s="32">
        <f t="shared" si="66"/>
        <v>0</v>
      </c>
    </row>
    <row r="586" spans="1:15" ht="15" x14ac:dyDescent="0.25">
      <c r="A586" s="10">
        <v>2023</v>
      </c>
      <c r="B586" s="10">
        <v>16</v>
      </c>
      <c r="C586" s="10" t="s">
        <v>99</v>
      </c>
      <c r="D586" s="9">
        <v>6.3</v>
      </c>
      <c r="E586" s="9">
        <v>293.14999999999998</v>
      </c>
      <c r="F586" s="9">
        <v>6.25</v>
      </c>
      <c r="G586" s="9">
        <v>0</v>
      </c>
      <c r="H586" s="9">
        <v>0</v>
      </c>
      <c r="I586" s="9">
        <v>0</v>
      </c>
      <c r="J586" s="9">
        <v>0</v>
      </c>
      <c r="K586" s="9">
        <v>305.7</v>
      </c>
      <c r="L586" s="44">
        <f t="shared" si="63"/>
        <v>2.0608439646712464E-2</v>
      </c>
      <c r="M586" s="32">
        <f t="shared" si="64"/>
        <v>0.95894667975139025</v>
      </c>
      <c r="N586" s="32">
        <f t="shared" si="65"/>
        <v>2.0444880601897284E-2</v>
      </c>
      <c r="O586" s="32">
        <f t="shared" si="66"/>
        <v>0</v>
      </c>
    </row>
    <row r="587" spans="1:15" ht="15" x14ac:dyDescent="0.25">
      <c r="A587" s="10">
        <v>2023</v>
      </c>
      <c r="B587" s="10">
        <v>17</v>
      </c>
      <c r="C587" s="10" t="s">
        <v>28</v>
      </c>
      <c r="D587" s="9">
        <v>85.65</v>
      </c>
      <c r="E587" s="9">
        <v>1002.39</v>
      </c>
      <c r="F587" s="9">
        <v>114.5</v>
      </c>
      <c r="G587" s="9">
        <v>0</v>
      </c>
      <c r="H587" s="9">
        <v>0</v>
      </c>
      <c r="I587" s="9">
        <v>0</v>
      </c>
      <c r="J587" s="9">
        <v>0</v>
      </c>
      <c r="K587" s="9">
        <v>1202.54</v>
      </c>
      <c r="L587" s="44">
        <f t="shared" si="63"/>
        <v>7.1224242021055442E-2</v>
      </c>
      <c r="M587" s="32">
        <f t="shared" si="64"/>
        <v>0.83356062999983371</v>
      </c>
      <c r="N587" s="32">
        <f t="shared" si="65"/>
        <v>9.5215127979110886E-2</v>
      </c>
      <c r="O587" s="32">
        <f t="shared" si="66"/>
        <v>0</v>
      </c>
    </row>
    <row r="588" spans="1:15" ht="15" x14ac:dyDescent="0.25">
      <c r="A588" s="10">
        <v>2023</v>
      </c>
      <c r="B588" s="10">
        <v>18</v>
      </c>
      <c r="C588" s="10" t="s">
        <v>60</v>
      </c>
      <c r="D588" s="9">
        <v>4.5</v>
      </c>
      <c r="E588" s="9">
        <v>128.63999999999999</v>
      </c>
      <c r="F588" s="9">
        <v>4.5</v>
      </c>
      <c r="G588" s="9">
        <v>0</v>
      </c>
      <c r="H588" s="9">
        <v>0</v>
      </c>
      <c r="I588" s="9">
        <v>0</v>
      </c>
      <c r="J588" s="9">
        <v>0</v>
      </c>
      <c r="K588" s="9">
        <v>137.63999999999999</v>
      </c>
      <c r="L588" s="44">
        <f t="shared" si="63"/>
        <v>3.2693984306887539E-2</v>
      </c>
      <c r="M588" s="32">
        <f t="shared" si="64"/>
        <v>0.93461203138622495</v>
      </c>
      <c r="N588" s="32">
        <f t="shared" si="65"/>
        <v>3.2693984306887539E-2</v>
      </c>
      <c r="O588" s="32">
        <f t="shared" si="66"/>
        <v>0</v>
      </c>
    </row>
    <row r="589" spans="1:15" ht="15" x14ac:dyDescent="0.25">
      <c r="A589" s="10">
        <v>2023</v>
      </c>
      <c r="B589" s="10">
        <v>19</v>
      </c>
      <c r="C589" s="10" t="s">
        <v>36</v>
      </c>
      <c r="D589" s="9">
        <v>51.25</v>
      </c>
      <c r="E589" s="9">
        <v>529.45000000000005</v>
      </c>
      <c r="F589" s="9">
        <v>37.299999999999997</v>
      </c>
      <c r="G589" s="9">
        <v>0</v>
      </c>
      <c r="H589" s="9">
        <v>0</v>
      </c>
      <c r="I589" s="9">
        <v>0</v>
      </c>
      <c r="J589" s="9">
        <v>0</v>
      </c>
      <c r="K589" s="9">
        <v>618</v>
      </c>
      <c r="L589" s="44">
        <f t="shared" si="63"/>
        <v>8.2928802588996764E-2</v>
      </c>
      <c r="M589" s="32">
        <f t="shared" si="64"/>
        <v>0.85671521035598708</v>
      </c>
      <c r="N589" s="32">
        <f t="shared" si="65"/>
        <v>6.0355987055016179E-2</v>
      </c>
      <c r="O589" s="32">
        <f t="shared" si="66"/>
        <v>0</v>
      </c>
    </row>
    <row r="590" spans="1:15" ht="15" x14ac:dyDescent="0.25">
      <c r="A590" s="10">
        <v>2023</v>
      </c>
      <c r="B590" s="10">
        <v>20</v>
      </c>
      <c r="C590" s="10" t="s">
        <v>84</v>
      </c>
      <c r="D590" s="9">
        <v>40.79</v>
      </c>
      <c r="E590" s="9">
        <v>985.01</v>
      </c>
      <c r="F590" s="9">
        <v>49.59</v>
      </c>
      <c r="G590" s="9">
        <v>0</v>
      </c>
      <c r="H590" s="9">
        <v>0</v>
      </c>
      <c r="I590" s="9">
        <v>0</v>
      </c>
      <c r="J590" s="9">
        <v>3.7</v>
      </c>
      <c r="K590" s="9">
        <v>1079.0899999999999</v>
      </c>
      <c r="L590" s="44">
        <f t="shared" si="63"/>
        <v>3.7800368829291352E-2</v>
      </c>
      <c r="M590" s="32">
        <f t="shared" si="64"/>
        <v>0.91281542781417679</v>
      </c>
      <c r="N590" s="32">
        <f t="shared" si="65"/>
        <v>4.59553883364687E-2</v>
      </c>
      <c r="O590" s="32">
        <f t="shared" si="66"/>
        <v>3.428815020063202E-3</v>
      </c>
    </row>
    <row r="591" spans="1:15" ht="15" x14ac:dyDescent="0.25">
      <c r="A591" s="10">
        <v>2023</v>
      </c>
      <c r="B591" s="10">
        <v>21</v>
      </c>
      <c r="C591" s="10" t="s">
        <v>76</v>
      </c>
      <c r="D591" s="9">
        <v>15.7</v>
      </c>
      <c r="E591" s="9">
        <v>430.15</v>
      </c>
      <c r="F591" s="9">
        <v>21.75</v>
      </c>
      <c r="G591" s="9">
        <v>0</v>
      </c>
      <c r="H591" s="9">
        <v>0</v>
      </c>
      <c r="I591" s="9">
        <v>0</v>
      </c>
      <c r="J591" s="9">
        <v>0</v>
      </c>
      <c r="K591" s="9">
        <v>467.6</v>
      </c>
      <c r="L591" s="52">
        <f t="shared" si="63"/>
        <v>3.3575705731394352E-2</v>
      </c>
      <c r="M591" s="53">
        <f t="shared" si="64"/>
        <v>0.91991017964071842</v>
      </c>
      <c r="N591" s="53">
        <f t="shared" si="65"/>
        <v>4.6514114627887078E-2</v>
      </c>
      <c r="O591" s="53">
        <f t="shared" si="66"/>
        <v>0</v>
      </c>
    </row>
    <row r="592" spans="1:15" ht="15" x14ac:dyDescent="0.25">
      <c r="A592" s="10">
        <v>2023</v>
      </c>
      <c r="B592" s="10">
        <v>22</v>
      </c>
      <c r="C592" s="10" t="s">
        <v>74</v>
      </c>
      <c r="D592" s="9">
        <v>45.7</v>
      </c>
      <c r="E592" s="9">
        <v>1033.2</v>
      </c>
      <c r="F592" s="9">
        <v>26.5</v>
      </c>
      <c r="G592" s="9">
        <v>0</v>
      </c>
      <c r="H592" s="9">
        <v>0</v>
      </c>
      <c r="I592" s="9">
        <v>0</v>
      </c>
      <c r="J592" s="9">
        <v>0</v>
      </c>
      <c r="K592" s="9">
        <v>1105.4000000000001</v>
      </c>
      <c r="L592" s="44">
        <f t="shared" si="63"/>
        <v>4.1342500452324953E-2</v>
      </c>
      <c r="M592" s="32">
        <f t="shared" si="64"/>
        <v>0.93468427718472946</v>
      </c>
      <c r="N592" s="32">
        <f t="shared" si="65"/>
        <v>2.3973222362945537E-2</v>
      </c>
      <c r="O592" s="32">
        <f t="shared" si="66"/>
        <v>0</v>
      </c>
    </row>
    <row r="593" spans="1:15" ht="15" x14ac:dyDescent="0.25">
      <c r="A593" s="10">
        <v>2023</v>
      </c>
      <c r="B593" s="10">
        <v>23</v>
      </c>
      <c r="C593" s="10" t="s">
        <v>50</v>
      </c>
      <c r="D593" s="9">
        <v>55.05</v>
      </c>
      <c r="E593" s="9">
        <v>380.58</v>
      </c>
      <c r="F593" s="9">
        <v>21.9</v>
      </c>
      <c r="G593" s="9">
        <v>0</v>
      </c>
      <c r="H593" s="9">
        <v>0</v>
      </c>
      <c r="I593" s="9">
        <v>0</v>
      </c>
      <c r="J593" s="9">
        <v>0</v>
      </c>
      <c r="K593" s="9">
        <v>457.53</v>
      </c>
      <c r="L593" s="44">
        <f t="shared" si="63"/>
        <v>0.12031997901776932</v>
      </c>
      <c r="M593" s="32">
        <f t="shared" si="64"/>
        <v>0.83181430725854044</v>
      </c>
      <c r="N593" s="32">
        <f t="shared" si="65"/>
        <v>4.7865713723690251E-2</v>
      </c>
      <c r="O593" s="32">
        <f t="shared" si="66"/>
        <v>0</v>
      </c>
    </row>
    <row r="594" spans="1:15" ht="15" x14ac:dyDescent="0.25">
      <c r="A594" s="10">
        <v>2023</v>
      </c>
      <c r="B594" s="10">
        <v>24</v>
      </c>
      <c r="C594" s="10" t="s">
        <v>30</v>
      </c>
      <c r="D594" s="9">
        <v>0</v>
      </c>
      <c r="E594" s="9">
        <v>158.25</v>
      </c>
      <c r="F594" s="9">
        <v>0</v>
      </c>
      <c r="G594" s="9">
        <v>0</v>
      </c>
      <c r="H594" s="9">
        <v>0</v>
      </c>
      <c r="I594" s="9">
        <v>0</v>
      </c>
      <c r="J594" s="9">
        <v>0</v>
      </c>
      <c r="K594" s="9">
        <v>158.25</v>
      </c>
      <c r="L594" s="44">
        <f t="shared" si="63"/>
        <v>0</v>
      </c>
      <c r="M594" s="32">
        <f t="shared" si="64"/>
        <v>1</v>
      </c>
      <c r="N594" s="32">
        <f t="shared" si="65"/>
        <v>0</v>
      </c>
      <c r="O594" s="32">
        <f t="shared" si="66"/>
        <v>0</v>
      </c>
    </row>
    <row r="595" spans="1:15" ht="15" x14ac:dyDescent="0.25">
      <c r="A595" s="10">
        <v>2023</v>
      </c>
      <c r="B595" s="10">
        <v>25</v>
      </c>
      <c r="C595" s="10" t="s">
        <v>82</v>
      </c>
      <c r="D595" s="9">
        <v>10.5</v>
      </c>
      <c r="E595" s="9">
        <v>421.25</v>
      </c>
      <c r="F595" s="9">
        <v>51.45</v>
      </c>
      <c r="G595" s="9">
        <v>0</v>
      </c>
      <c r="H595" s="9">
        <v>0</v>
      </c>
      <c r="I595" s="9">
        <v>0</v>
      </c>
      <c r="J595" s="9">
        <v>0</v>
      </c>
      <c r="K595" s="9">
        <v>483.2</v>
      </c>
      <c r="L595" s="44">
        <f t="shared" si="63"/>
        <v>2.1730132450331126E-2</v>
      </c>
      <c r="M595" s="32">
        <f t="shared" si="64"/>
        <v>0.87179221854304634</v>
      </c>
      <c r="N595" s="32">
        <f t="shared" si="65"/>
        <v>0.10647764900662253</v>
      </c>
      <c r="O595" s="32">
        <f t="shared" si="66"/>
        <v>0</v>
      </c>
    </row>
    <row r="596" spans="1:15" ht="15" x14ac:dyDescent="0.25">
      <c r="A596" s="10">
        <v>2023</v>
      </c>
      <c r="B596" s="10">
        <v>26</v>
      </c>
      <c r="C596" s="10" t="s">
        <v>44</v>
      </c>
      <c r="D596" s="9">
        <v>194.65</v>
      </c>
      <c r="E596" s="9">
        <v>1706.8</v>
      </c>
      <c r="F596" s="9">
        <v>129</v>
      </c>
      <c r="G596" s="9">
        <v>0</v>
      </c>
      <c r="H596" s="9">
        <v>0</v>
      </c>
      <c r="I596" s="9">
        <v>0</v>
      </c>
      <c r="J596" s="9">
        <v>2.4</v>
      </c>
      <c r="K596" s="9">
        <v>2032.85</v>
      </c>
      <c r="L596" s="44">
        <f t="shared" si="63"/>
        <v>9.5752268981971131E-2</v>
      </c>
      <c r="M596" s="32">
        <f t="shared" si="64"/>
        <v>0.83960941535282974</v>
      </c>
      <c r="N596" s="32">
        <f t="shared" si="65"/>
        <v>6.3457707159898666E-2</v>
      </c>
      <c r="O596" s="32">
        <f t="shared" si="66"/>
        <v>1.1806085053004403E-3</v>
      </c>
    </row>
    <row r="597" spans="1:15" ht="15" x14ac:dyDescent="0.25">
      <c r="A597" s="10">
        <v>2023</v>
      </c>
      <c r="B597" s="10">
        <v>27</v>
      </c>
      <c r="C597" s="10" t="s">
        <v>62</v>
      </c>
      <c r="D597" s="9">
        <v>62.7</v>
      </c>
      <c r="E597" s="9">
        <v>546.05999999999995</v>
      </c>
      <c r="F597" s="9">
        <v>40.25</v>
      </c>
      <c r="G597" s="9">
        <v>0</v>
      </c>
      <c r="H597" s="9">
        <v>0</v>
      </c>
      <c r="I597" s="9">
        <v>0</v>
      </c>
      <c r="J597" s="9">
        <v>0</v>
      </c>
      <c r="K597" s="9">
        <v>649.01</v>
      </c>
      <c r="L597" s="44">
        <f t="shared" si="63"/>
        <v>9.6608680914007497E-2</v>
      </c>
      <c r="M597" s="32">
        <f t="shared" si="64"/>
        <v>0.84137378468744695</v>
      </c>
      <c r="N597" s="32">
        <f t="shared" si="65"/>
        <v>6.2017534398545481E-2</v>
      </c>
      <c r="O597" s="32">
        <f t="shared" si="66"/>
        <v>0</v>
      </c>
    </row>
    <row r="598" spans="1:15" ht="15" x14ac:dyDescent="0.25">
      <c r="A598" s="10">
        <v>2023</v>
      </c>
      <c r="B598" s="10">
        <v>28</v>
      </c>
      <c r="C598" s="10" t="s">
        <v>78</v>
      </c>
      <c r="D598" s="9">
        <v>157.1</v>
      </c>
      <c r="E598" s="9">
        <v>1225.31</v>
      </c>
      <c r="F598" s="9">
        <v>121.4</v>
      </c>
      <c r="G598" s="9">
        <v>0</v>
      </c>
      <c r="H598" s="9">
        <v>0</v>
      </c>
      <c r="I598" s="9">
        <v>0</v>
      </c>
      <c r="J598" s="9">
        <v>0</v>
      </c>
      <c r="K598" s="9">
        <v>1503.81</v>
      </c>
      <c r="L598" s="44">
        <f t="shared" si="63"/>
        <v>0.10446798465231645</v>
      </c>
      <c r="M598" s="32">
        <f t="shared" si="64"/>
        <v>0.81480373185442312</v>
      </c>
      <c r="N598" s="32">
        <f t="shared" si="65"/>
        <v>8.0728283493260458E-2</v>
      </c>
      <c r="O598" s="32">
        <f t="shared" si="66"/>
        <v>0</v>
      </c>
    </row>
    <row r="599" spans="1:15" ht="15" x14ac:dyDescent="0.25">
      <c r="A599" s="10">
        <v>2023</v>
      </c>
      <c r="B599" s="10">
        <v>29</v>
      </c>
      <c r="C599" s="10" t="s">
        <v>38</v>
      </c>
      <c r="D599" s="9">
        <v>45</v>
      </c>
      <c r="E599" s="9">
        <v>641.52</v>
      </c>
      <c r="F599" s="9">
        <v>0</v>
      </c>
      <c r="G599" s="9">
        <v>0</v>
      </c>
      <c r="H599" s="9">
        <v>0</v>
      </c>
      <c r="I599" s="9">
        <v>0</v>
      </c>
      <c r="J599" s="9">
        <v>0</v>
      </c>
      <c r="K599" s="9">
        <v>686.52</v>
      </c>
      <c r="L599" s="44">
        <f t="shared" si="63"/>
        <v>6.5547981122181437E-2</v>
      </c>
      <c r="M599" s="32">
        <f t="shared" si="64"/>
        <v>0.93445201887781859</v>
      </c>
      <c r="N599" s="32">
        <f t="shared" si="65"/>
        <v>0</v>
      </c>
      <c r="O599" s="32">
        <f t="shared" si="66"/>
        <v>0</v>
      </c>
    </row>
    <row r="600" spans="1:15" ht="15" x14ac:dyDescent="0.25">
      <c r="A600" s="10">
        <v>2023</v>
      </c>
      <c r="B600" s="10">
        <v>30</v>
      </c>
      <c r="C600" s="10" t="s">
        <v>56</v>
      </c>
      <c r="D600" s="9">
        <v>23.25</v>
      </c>
      <c r="E600" s="9">
        <v>218.87</v>
      </c>
      <c r="F600" s="9">
        <v>9.1999999999999993</v>
      </c>
      <c r="G600" s="9">
        <v>0</v>
      </c>
      <c r="H600" s="9">
        <v>0</v>
      </c>
      <c r="I600" s="9">
        <v>0</v>
      </c>
      <c r="J600" s="9">
        <v>0</v>
      </c>
      <c r="K600" s="9">
        <v>251.32</v>
      </c>
      <c r="L600" s="44">
        <f t="shared" si="63"/>
        <v>9.2511539073690918E-2</v>
      </c>
      <c r="M600" s="32">
        <f t="shared" si="64"/>
        <v>0.87088174438962285</v>
      </c>
      <c r="N600" s="32">
        <f t="shared" si="65"/>
        <v>3.6606716536686297E-2</v>
      </c>
      <c r="O600" s="32">
        <f t="shared" si="66"/>
        <v>0</v>
      </c>
    </row>
    <row r="601" spans="1:15" ht="15" x14ac:dyDescent="0.25">
      <c r="A601" s="10">
        <v>2023</v>
      </c>
      <c r="B601" s="10">
        <v>31</v>
      </c>
      <c r="C601" s="10" t="s">
        <v>64</v>
      </c>
      <c r="D601" s="9">
        <v>47.65</v>
      </c>
      <c r="E601" s="9">
        <v>384.68</v>
      </c>
      <c r="F601" s="9">
        <v>30.6</v>
      </c>
      <c r="G601" s="9">
        <v>0</v>
      </c>
      <c r="H601" s="9">
        <v>0</v>
      </c>
      <c r="I601" s="9">
        <v>0</v>
      </c>
      <c r="J601" s="9">
        <v>0</v>
      </c>
      <c r="K601" s="9">
        <v>462.93</v>
      </c>
      <c r="L601" s="44">
        <f t="shared" si="63"/>
        <v>0.10293132871060419</v>
      </c>
      <c r="M601" s="32">
        <f t="shared" si="64"/>
        <v>0.8309679649191023</v>
      </c>
      <c r="N601" s="32">
        <f t="shared" si="65"/>
        <v>6.6100706370293569E-2</v>
      </c>
      <c r="O601" s="32">
        <f t="shared" si="66"/>
        <v>0</v>
      </c>
    </row>
    <row r="602" spans="1:15" ht="15" x14ac:dyDescent="0.25">
      <c r="A602" s="10">
        <v>2023</v>
      </c>
      <c r="B602" s="10">
        <v>32</v>
      </c>
      <c r="C602" s="10" t="s">
        <v>72</v>
      </c>
      <c r="D602" s="9">
        <v>186.95</v>
      </c>
      <c r="E602" s="9">
        <v>1698.21</v>
      </c>
      <c r="F602" s="9">
        <v>162.25</v>
      </c>
      <c r="G602" s="9">
        <v>0</v>
      </c>
      <c r="H602" s="9">
        <v>0</v>
      </c>
      <c r="I602" s="9">
        <v>0</v>
      </c>
      <c r="J602" s="9">
        <v>0</v>
      </c>
      <c r="K602" s="9">
        <v>2047.41</v>
      </c>
      <c r="L602" s="44">
        <f t="shared" si="63"/>
        <v>9.1310484954161594E-2</v>
      </c>
      <c r="M602" s="32">
        <f t="shared" si="64"/>
        <v>0.82944305244186556</v>
      </c>
      <c r="N602" s="32">
        <f t="shared" si="65"/>
        <v>7.924646260397282E-2</v>
      </c>
      <c r="O602" s="32">
        <f t="shared" si="66"/>
        <v>0</v>
      </c>
    </row>
    <row r="603" spans="1:15" ht="15" x14ac:dyDescent="0.25">
      <c r="A603" s="10">
        <v>2023</v>
      </c>
      <c r="B603" s="10">
        <v>33</v>
      </c>
      <c r="C603" s="10" t="s">
        <v>88</v>
      </c>
      <c r="D603" s="9">
        <v>24.7</v>
      </c>
      <c r="E603" s="9">
        <v>366.51</v>
      </c>
      <c r="F603" s="9">
        <v>22.6</v>
      </c>
      <c r="G603" s="9">
        <v>0</v>
      </c>
      <c r="H603" s="9">
        <v>0</v>
      </c>
      <c r="I603" s="9">
        <v>0</v>
      </c>
      <c r="J603" s="9">
        <v>0</v>
      </c>
      <c r="K603" s="9">
        <v>413.81</v>
      </c>
      <c r="L603" s="44">
        <f t="shared" si="63"/>
        <v>5.9689229356467942E-2</v>
      </c>
      <c r="M603" s="32">
        <f t="shared" si="64"/>
        <v>0.88569633406635895</v>
      </c>
      <c r="N603" s="32">
        <f t="shared" si="65"/>
        <v>5.4614436577173103E-2</v>
      </c>
      <c r="O603" s="32">
        <f t="shared" si="66"/>
        <v>0</v>
      </c>
    </row>
    <row r="604" spans="1:15" ht="15" x14ac:dyDescent="0.25">
      <c r="A604" s="10">
        <v>2023</v>
      </c>
      <c r="B604" s="10">
        <v>34</v>
      </c>
      <c r="C604" s="10" t="s">
        <v>94</v>
      </c>
      <c r="D604" s="9">
        <v>61.7</v>
      </c>
      <c r="E604" s="9">
        <v>512.6</v>
      </c>
      <c r="F604" s="9">
        <v>46</v>
      </c>
      <c r="G604" s="9">
        <v>0</v>
      </c>
      <c r="H604" s="9">
        <v>0</v>
      </c>
      <c r="I604" s="9">
        <v>0</v>
      </c>
      <c r="J604" s="9">
        <v>0</v>
      </c>
      <c r="K604" s="9">
        <v>620.29999999999995</v>
      </c>
      <c r="L604" s="52">
        <f t="shared" si="63"/>
        <v>9.9467999355150744E-2</v>
      </c>
      <c r="M604" s="53">
        <f t="shared" si="64"/>
        <v>0.82637433499919399</v>
      </c>
      <c r="N604" s="53">
        <f t="shared" si="65"/>
        <v>7.4157665645655332E-2</v>
      </c>
      <c r="O604" s="53">
        <f t="shared" si="66"/>
        <v>0</v>
      </c>
    </row>
    <row r="605" spans="1:15" ht="15" x14ac:dyDescent="0.25">
      <c r="A605" s="10">
        <v>2023</v>
      </c>
      <c r="B605" s="10">
        <v>35</v>
      </c>
      <c r="C605" s="10" t="s">
        <v>18</v>
      </c>
      <c r="D605" s="9">
        <v>26.3</v>
      </c>
      <c r="E605" s="9">
        <v>734.28</v>
      </c>
      <c r="F605" s="9">
        <v>13.5</v>
      </c>
      <c r="G605" s="9">
        <v>0</v>
      </c>
      <c r="H605" s="9">
        <v>0</v>
      </c>
      <c r="I605" s="9">
        <v>0</v>
      </c>
      <c r="J605" s="9">
        <v>2.5</v>
      </c>
      <c r="K605" s="9">
        <v>776.58</v>
      </c>
      <c r="L605" s="52">
        <f t="shared" si="63"/>
        <v>3.386644003193489E-2</v>
      </c>
      <c r="M605" s="53">
        <f t="shared" si="64"/>
        <v>0.9455304025341883</v>
      </c>
      <c r="N605" s="53">
        <f t="shared" si="65"/>
        <v>1.7383914084833498E-2</v>
      </c>
      <c r="O605" s="53">
        <f t="shared" si="66"/>
        <v>3.2192433490432406E-3</v>
      </c>
    </row>
    <row r="606" spans="1:15" ht="15" x14ac:dyDescent="0.25">
      <c r="A606" s="10">
        <v>2023</v>
      </c>
      <c r="B606" s="10">
        <v>36</v>
      </c>
      <c r="C606" s="10" t="s">
        <v>40</v>
      </c>
      <c r="D606" s="9">
        <v>152.80000000000001</v>
      </c>
      <c r="E606" s="9">
        <v>816.73</v>
      </c>
      <c r="F606" s="9">
        <v>74</v>
      </c>
      <c r="G606" s="9">
        <v>0</v>
      </c>
      <c r="H606" s="9">
        <v>0</v>
      </c>
      <c r="I606" s="9">
        <v>0</v>
      </c>
      <c r="J606" s="9">
        <v>0</v>
      </c>
      <c r="K606" s="9">
        <v>1043.53</v>
      </c>
      <c r="L606" s="44">
        <f t="shared" si="63"/>
        <v>0.14642607304054508</v>
      </c>
      <c r="M606" s="32">
        <f t="shared" si="64"/>
        <v>0.78266077640317</v>
      </c>
      <c r="N606" s="32">
        <f t="shared" si="65"/>
        <v>7.0913150556284915E-2</v>
      </c>
      <c r="O606" s="32">
        <f t="shared" si="66"/>
        <v>0</v>
      </c>
    </row>
    <row r="607" spans="1:15" ht="15" x14ac:dyDescent="0.25">
      <c r="A607" s="10">
        <v>2023</v>
      </c>
      <c r="B607" s="10">
        <v>37</v>
      </c>
      <c r="C607" s="10" t="s">
        <v>80</v>
      </c>
      <c r="D607" s="9">
        <v>0</v>
      </c>
      <c r="E607" s="9">
        <v>384</v>
      </c>
      <c r="F607" s="9">
        <v>0</v>
      </c>
      <c r="G607" s="9">
        <v>0</v>
      </c>
      <c r="H607" s="9">
        <v>0</v>
      </c>
      <c r="I607" s="9">
        <v>0</v>
      </c>
      <c r="J607" s="9">
        <v>0</v>
      </c>
      <c r="K607" s="9">
        <v>384</v>
      </c>
      <c r="L607" s="44">
        <f t="shared" si="63"/>
        <v>0</v>
      </c>
      <c r="M607" s="32">
        <f t="shared" si="64"/>
        <v>1</v>
      </c>
      <c r="N607" s="32">
        <f t="shared" si="65"/>
        <v>0</v>
      </c>
      <c r="O607" s="32">
        <f t="shared" si="66"/>
        <v>0</v>
      </c>
    </row>
    <row r="608" spans="1:15" ht="15" x14ac:dyDescent="0.25">
      <c r="A608" s="10">
        <v>2023</v>
      </c>
      <c r="B608" s="10">
        <v>39</v>
      </c>
      <c r="C608" s="10" t="s">
        <v>20</v>
      </c>
      <c r="D608" s="9">
        <v>26.25</v>
      </c>
      <c r="E608" s="9">
        <v>1064.31</v>
      </c>
      <c r="F608" s="9">
        <v>50.1</v>
      </c>
      <c r="G608" s="9">
        <v>0</v>
      </c>
      <c r="H608" s="9">
        <v>0</v>
      </c>
      <c r="I608" s="9">
        <v>0</v>
      </c>
      <c r="J608" s="9">
        <v>1.2</v>
      </c>
      <c r="K608" s="9">
        <v>1141.8599999999999</v>
      </c>
      <c r="L608" s="44">
        <f t="shared" si="63"/>
        <v>2.2988807734748571E-2</v>
      </c>
      <c r="M608" s="32">
        <f t="shared" si="64"/>
        <v>0.9320844937207714</v>
      </c>
      <c r="N608" s="32">
        <f t="shared" si="65"/>
        <v>4.3875781619462983E-2</v>
      </c>
      <c r="O608" s="32">
        <f t="shared" si="66"/>
        <v>1.0509169250170775E-3</v>
      </c>
    </row>
    <row r="609" spans="1:15" ht="15" x14ac:dyDescent="0.25">
      <c r="A609" s="10">
        <v>2023</v>
      </c>
      <c r="B609" s="10">
        <v>40</v>
      </c>
      <c r="C609" s="10" t="s">
        <v>52</v>
      </c>
      <c r="D609" s="9">
        <v>0</v>
      </c>
      <c r="E609" s="9">
        <v>140.97</v>
      </c>
      <c r="F609" s="9">
        <v>0</v>
      </c>
      <c r="G609" s="9">
        <v>0</v>
      </c>
      <c r="H609" s="9">
        <v>0</v>
      </c>
      <c r="I609" s="9">
        <v>0</v>
      </c>
      <c r="J609" s="9">
        <v>0</v>
      </c>
      <c r="K609" s="9">
        <v>140.97</v>
      </c>
      <c r="L609" s="44">
        <f t="shared" si="63"/>
        <v>0</v>
      </c>
      <c r="M609" s="32">
        <f t="shared" si="64"/>
        <v>1</v>
      </c>
      <c r="N609" s="32">
        <f t="shared" si="65"/>
        <v>0</v>
      </c>
      <c r="O609" s="32">
        <f t="shared" si="66"/>
        <v>0</v>
      </c>
    </row>
    <row r="610" spans="1:15" ht="15" x14ac:dyDescent="0.25">
      <c r="A610" s="10">
        <v>2023</v>
      </c>
      <c r="B610" s="10">
        <v>41</v>
      </c>
      <c r="C610" s="10" t="s">
        <v>90</v>
      </c>
      <c r="D610" s="9">
        <v>31.15</v>
      </c>
      <c r="E610" s="9">
        <v>146.6</v>
      </c>
      <c r="F610" s="9">
        <v>12.6</v>
      </c>
      <c r="G610" s="9">
        <v>0</v>
      </c>
      <c r="H610" s="9">
        <v>0</v>
      </c>
      <c r="I610" s="9">
        <v>0</v>
      </c>
      <c r="J610" s="9">
        <v>0</v>
      </c>
      <c r="K610" s="9">
        <v>190.35</v>
      </c>
      <c r="L610" s="44">
        <f t="shared" si="63"/>
        <v>0.16364591541896506</v>
      </c>
      <c r="M610" s="32">
        <f t="shared" si="64"/>
        <v>0.77016023115313892</v>
      </c>
      <c r="N610" s="32">
        <f t="shared" si="65"/>
        <v>6.6193853427895979E-2</v>
      </c>
      <c r="O610" s="32">
        <f t="shared" si="66"/>
        <v>0</v>
      </c>
    </row>
    <row r="611" spans="1:15" ht="15" x14ac:dyDescent="0.25">
      <c r="A611" s="10">
        <v>2023</v>
      </c>
      <c r="B611" s="10">
        <v>42</v>
      </c>
      <c r="C611" s="10" t="s">
        <v>48</v>
      </c>
      <c r="D611" s="9">
        <v>50.84</v>
      </c>
      <c r="E611" s="9">
        <v>398.95</v>
      </c>
      <c r="F611" s="9">
        <v>28.8</v>
      </c>
      <c r="G611" s="9">
        <v>0</v>
      </c>
      <c r="H611" s="9">
        <v>0</v>
      </c>
      <c r="I611" s="9">
        <v>0</v>
      </c>
      <c r="J611" s="9">
        <v>0</v>
      </c>
      <c r="K611" s="9">
        <v>478.59</v>
      </c>
      <c r="L611" s="44">
        <f t="shared" si="63"/>
        <v>0.10622871351260997</v>
      </c>
      <c r="M611" s="32">
        <f t="shared" si="64"/>
        <v>0.83359451722768974</v>
      </c>
      <c r="N611" s="32">
        <f t="shared" si="65"/>
        <v>6.0176769259700377E-2</v>
      </c>
      <c r="O611" s="32">
        <f t="shared" si="66"/>
        <v>0</v>
      </c>
    </row>
    <row r="612" spans="1:15" ht="15" x14ac:dyDescent="0.25">
      <c r="A612" s="10">
        <v>2023</v>
      </c>
      <c r="B612" s="10">
        <v>43</v>
      </c>
      <c r="C612" s="10" t="s">
        <v>86</v>
      </c>
      <c r="D612" s="9">
        <v>37.200000000000003</v>
      </c>
      <c r="E612" s="9">
        <v>203.7</v>
      </c>
      <c r="F612" s="9">
        <v>27</v>
      </c>
      <c r="G612" s="9">
        <v>0</v>
      </c>
      <c r="H612" s="9">
        <v>0</v>
      </c>
      <c r="I612" s="9">
        <v>0</v>
      </c>
      <c r="J612" s="9">
        <v>0</v>
      </c>
      <c r="K612" s="9">
        <v>267.89999999999998</v>
      </c>
      <c r="L612" s="44">
        <f t="shared" si="63"/>
        <v>0.13885778275475927</v>
      </c>
      <c r="M612" s="32">
        <f t="shared" si="64"/>
        <v>0.76035834266517355</v>
      </c>
      <c r="N612" s="32">
        <f t="shared" si="65"/>
        <v>0.1007838745800672</v>
      </c>
      <c r="O612" s="32">
        <f t="shared" si="66"/>
        <v>0</v>
      </c>
    </row>
    <row r="613" spans="1:15" ht="15" x14ac:dyDescent="0.25">
      <c r="A613" s="10">
        <v>2023</v>
      </c>
      <c r="B613" s="10">
        <v>44</v>
      </c>
      <c r="C613" s="10" t="s">
        <v>42</v>
      </c>
      <c r="D613" s="9">
        <v>11.55</v>
      </c>
      <c r="E613" s="9">
        <v>111.97</v>
      </c>
      <c r="F613" s="9">
        <v>11</v>
      </c>
      <c r="G613" s="9">
        <v>0</v>
      </c>
      <c r="H613" s="9">
        <v>0</v>
      </c>
      <c r="I613" s="9">
        <v>0</v>
      </c>
      <c r="J613" s="9">
        <v>0</v>
      </c>
      <c r="K613" s="9">
        <v>134.52000000000001</v>
      </c>
      <c r="L613" s="44">
        <f t="shared" si="63"/>
        <v>8.586083853702052E-2</v>
      </c>
      <c r="M613" s="32">
        <f t="shared" si="64"/>
        <v>0.83236693428486463</v>
      </c>
      <c r="N613" s="32">
        <f t="shared" si="65"/>
        <v>8.1772227178114776E-2</v>
      </c>
      <c r="O613" s="32">
        <f t="shared" si="66"/>
        <v>0</v>
      </c>
    </row>
    <row r="614" spans="1:15" ht="15" x14ac:dyDescent="0.25">
      <c r="A614" s="10">
        <v>2023</v>
      </c>
      <c r="B614" s="10">
        <v>98</v>
      </c>
      <c r="C614" s="10" t="s">
        <v>96</v>
      </c>
      <c r="D614" s="9">
        <v>0</v>
      </c>
      <c r="E614" s="9">
        <v>102.6</v>
      </c>
      <c r="F614" s="9">
        <v>0</v>
      </c>
      <c r="G614" s="9">
        <v>0</v>
      </c>
      <c r="H614" s="9">
        <v>0</v>
      </c>
      <c r="I614" s="9">
        <v>0</v>
      </c>
      <c r="J614" s="9">
        <v>0</v>
      </c>
      <c r="K614" s="9">
        <v>102.6</v>
      </c>
      <c r="L614" s="44">
        <f t="shared" si="63"/>
        <v>0</v>
      </c>
      <c r="M614" s="32">
        <f t="shared" si="64"/>
        <v>1</v>
      </c>
      <c r="N614" s="32">
        <f t="shared" si="65"/>
        <v>0</v>
      </c>
      <c r="O614" s="32">
        <f t="shared" si="66"/>
        <v>0</v>
      </c>
    </row>
    <row r="615" spans="1:15" ht="15" x14ac:dyDescent="0.25">
      <c r="A615" s="10">
        <v>2023</v>
      </c>
      <c r="B615" t="s">
        <v>100</v>
      </c>
      <c r="C615"/>
      <c r="D615">
        <f t="shared" ref="D615:K615" si="67">SUM(D572:D614)</f>
        <v>2261.3300000000004</v>
      </c>
      <c r="E615">
        <f t="shared" si="67"/>
        <v>25324.289999999997</v>
      </c>
      <c r="F615">
        <f t="shared" si="67"/>
        <v>2249.59</v>
      </c>
      <c r="G615">
        <f t="shared" si="67"/>
        <v>96</v>
      </c>
      <c r="H615">
        <f t="shared" si="67"/>
        <v>18</v>
      </c>
      <c r="I615">
        <f t="shared" si="67"/>
        <v>106.5</v>
      </c>
      <c r="J615">
        <f t="shared" si="67"/>
        <v>9.7999999999999989</v>
      </c>
      <c r="K615">
        <f t="shared" si="67"/>
        <v>30065.51</v>
      </c>
      <c r="L615" s="44">
        <f t="shared" si="63"/>
        <v>7.5213425616262639E-2</v>
      </c>
      <c r="M615" s="32">
        <f t="shared" si="64"/>
        <v>0.84230368951000656</v>
      </c>
      <c r="N615" s="32">
        <f t="shared" si="65"/>
        <v>7.482294496251686E-2</v>
      </c>
      <c r="O615" s="32">
        <f t="shared" si="66"/>
        <v>7.6599399112138797E-3</v>
      </c>
    </row>
    <row r="616" spans="1:15" ht="15.75" thickBot="1" x14ac:dyDescent="0.3">
      <c r="A616" s="49">
        <v>2023</v>
      </c>
      <c r="B616" s="49" t="s">
        <v>317</v>
      </c>
      <c r="C616" s="48"/>
      <c r="D616" s="48">
        <f>D615-D583</f>
        <v>2192.3300000000004</v>
      </c>
      <c r="E616" s="48">
        <f t="shared" ref="E616:K616" si="68">E615-E583</f>
        <v>25133.989999999998</v>
      </c>
      <c r="F616" s="48">
        <f t="shared" si="68"/>
        <v>1652.2400000000002</v>
      </c>
      <c r="G616" s="48">
        <f t="shared" si="68"/>
        <v>0</v>
      </c>
      <c r="H616" s="48">
        <f t="shared" si="68"/>
        <v>0</v>
      </c>
      <c r="I616" s="48">
        <f t="shared" si="68"/>
        <v>0</v>
      </c>
      <c r="J616" s="48">
        <f t="shared" si="68"/>
        <v>9.7999999999999989</v>
      </c>
      <c r="K616" s="48">
        <f t="shared" si="68"/>
        <v>28988.359999999997</v>
      </c>
      <c r="L616" s="50">
        <f t="shared" si="63"/>
        <v>7.562794169797811E-2</v>
      </c>
      <c r="M616" s="51">
        <f t="shared" si="64"/>
        <v>0.86703732118684884</v>
      </c>
      <c r="N616" s="51">
        <f t="shared" si="65"/>
        <v>5.6996670387700454E-2</v>
      </c>
      <c r="O616" s="51">
        <f t="shared" si="66"/>
        <v>3.3806672747268212E-4</v>
      </c>
    </row>
    <row r="617" spans="1:15" ht="15" x14ac:dyDescent="0.25">
      <c r="A617" s="10">
        <v>2024</v>
      </c>
      <c r="B617" s="10">
        <v>2</v>
      </c>
      <c r="C617" s="10" t="s">
        <v>12</v>
      </c>
      <c r="D617" s="9">
        <v>44.5</v>
      </c>
      <c r="E617" s="9">
        <v>416.99</v>
      </c>
      <c r="F617" s="9">
        <v>64.150000000000006</v>
      </c>
      <c r="G617" s="9">
        <v>0</v>
      </c>
      <c r="H617" s="9">
        <v>0</v>
      </c>
      <c r="I617" s="9">
        <v>0</v>
      </c>
      <c r="J617" s="9">
        <v>0</v>
      </c>
      <c r="K617" s="9">
        <v>525.64</v>
      </c>
      <c r="L617" s="56">
        <f>D617/K617</f>
        <v>8.4658701773076633E-2</v>
      </c>
      <c r="M617" s="5">
        <f>E617/K617</f>
        <v>0.7932995966821399</v>
      </c>
      <c r="N617" s="5">
        <f>F617/K617</f>
        <v>0.12204170154478351</v>
      </c>
      <c r="O617" s="32">
        <f t="shared" si="66"/>
        <v>0</v>
      </c>
    </row>
    <row r="618" spans="1:15" ht="15" x14ac:dyDescent="0.25">
      <c r="A618" s="10">
        <v>2024</v>
      </c>
      <c r="B618" s="10">
        <v>3</v>
      </c>
      <c r="C618" s="10" t="s">
        <v>14</v>
      </c>
      <c r="D618" s="9">
        <v>14.62</v>
      </c>
      <c r="E618" s="9">
        <v>91.23</v>
      </c>
      <c r="F618" s="9">
        <v>5.3</v>
      </c>
      <c r="G618" s="9">
        <v>0</v>
      </c>
      <c r="H618" s="9">
        <v>0</v>
      </c>
      <c r="I618" s="9">
        <v>0</v>
      </c>
      <c r="J618" s="9">
        <v>0</v>
      </c>
      <c r="K618" s="9">
        <v>111.15</v>
      </c>
      <c r="L618" s="56">
        <f t="shared" ref="L618:L660" si="69">D618/K618</f>
        <v>0.13153396311291046</v>
      </c>
      <c r="M618" s="5">
        <f t="shared" ref="M618:M661" si="70">E618/K618</f>
        <v>0.82078272604588398</v>
      </c>
      <c r="N618" s="5">
        <f t="shared" ref="N618:N660" si="71">F618/K618</f>
        <v>4.7683310841205577E-2</v>
      </c>
      <c r="O618" s="32">
        <f t="shared" si="66"/>
        <v>0</v>
      </c>
    </row>
    <row r="619" spans="1:15" ht="15" x14ac:dyDescent="0.25">
      <c r="A619" s="10">
        <v>2024</v>
      </c>
      <c r="B619" s="10">
        <v>4</v>
      </c>
      <c r="C619" s="10" t="s">
        <v>16</v>
      </c>
      <c r="D619" s="9">
        <v>56</v>
      </c>
      <c r="E619" s="9">
        <v>286.33999999999997</v>
      </c>
      <c r="F619" s="9">
        <v>40.200000000000003</v>
      </c>
      <c r="G619" s="9">
        <v>0</v>
      </c>
      <c r="H619" s="9">
        <v>0</v>
      </c>
      <c r="I619" s="9">
        <v>0</v>
      </c>
      <c r="J619" s="9">
        <v>0</v>
      </c>
      <c r="K619" s="9">
        <v>382.54</v>
      </c>
      <c r="L619" s="56">
        <f t="shared" si="69"/>
        <v>0.14638992000836512</v>
      </c>
      <c r="M619" s="5">
        <f t="shared" si="70"/>
        <v>0.74852303027134404</v>
      </c>
      <c r="N619" s="5">
        <f t="shared" si="71"/>
        <v>0.10508704972029069</v>
      </c>
      <c r="O619" s="32">
        <f t="shared" si="66"/>
        <v>0</v>
      </c>
    </row>
    <row r="620" spans="1:15" ht="15" x14ac:dyDescent="0.25">
      <c r="A620" s="10">
        <v>2024</v>
      </c>
      <c r="B620" s="10">
        <v>35</v>
      </c>
      <c r="C620" s="10" t="s">
        <v>18</v>
      </c>
      <c r="D620" s="9">
        <v>56.94</v>
      </c>
      <c r="E620" s="9">
        <v>715.18</v>
      </c>
      <c r="F620" s="9">
        <v>13.5</v>
      </c>
      <c r="G620" s="9">
        <v>0</v>
      </c>
      <c r="H620" s="9">
        <v>0</v>
      </c>
      <c r="I620" s="9">
        <v>0</v>
      </c>
      <c r="J620" s="9">
        <v>0</v>
      </c>
      <c r="K620" s="9">
        <v>787.62</v>
      </c>
      <c r="L620" s="56">
        <f t="shared" si="69"/>
        <v>7.229374571493867E-2</v>
      </c>
      <c r="M620" s="5">
        <f t="shared" si="70"/>
        <v>0.90802671338970564</v>
      </c>
      <c r="N620" s="5">
        <f t="shared" si="71"/>
        <v>1.7140245295954901E-2</v>
      </c>
      <c r="O620" s="32">
        <f t="shared" si="66"/>
        <v>0</v>
      </c>
    </row>
    <row r="621" spans="1:15" ht="15" x14ac:dyDescent="0.25">
      <c r="A621" s="10">
        <v>2024</v>
      </c>
      <c r="B621" s="10">
        <v>39</v>
      </c>
      <c r="C621" s="10" t="s">
        <v>20</v>
      </c>
      <c r="D621" s="9">
        <v>27.25</v>
      </c>
      <c r="E621" s="9">
        <v>1120.51</v>
      </c>
      <c r="F621" s="9">
        <v>13.2</v>
      </c>
      <c r="G621" s="9">
        <v>0</v>
      </c>
      <c r="H621" s="9">
        <v>0</v>
      </c>
      <c r="I621" s="9">
        <v>0</v>
      </c>
      <c r="J621" s="9">
        <v>0</v>
      </c>
      <c r="K621" s="9">
        <v>1160.96</v>
      </c>
      <c r="L621" s="56">
        <f t="shared" si="69"/>
        <v>2.3471954244762953E-2</v>
      </c>
      <c r="M621" s="5">
        <f t="shared" si="70"/>
        <v>0.96515814498346197</v>
      </c>
      <c r="N621" s="5">
        <f t="shared" si="71"/>
        <v>1.1369900771775082E-2</v>
      </c>
      <c r="O621" s="32">
        <f t="shared" si="66"/>
        <v>0</v>
      </c>
    </row>
    <row r="622" spans="1:15" ht="15" x14ac:dyDescent="0.25">
      <c r="A622" s="10">
        <v>2024</v>
      </c>
      <c r="B622" s="10">
        <v>37</v>
      </c>
      <c r="C622" s="10" t="s">
        <v>80</v>
      </c>
      <c r="D622" s="9">
        <v>0</v>
      </c>
      <c r="E622" s="9">
        <v>356</v>
      </c>
      <c r="F622" s="9">
        <v>12</v>
      </c>
      <c r="G622" s="9">
        <v>0</v>
      </c>
      <c r="H622" s="9">
        <v>0</v>
      </c>
      <c r="I622" s="9">
        <v>0</v>
      </c>
      <c r="J622" s="9">
        <v>0</v>
      </c>
      <c r="K622" s="9">
        <v>366</v>
      </c>
      <c r="L622" s="38">
        <f t="shared" si="69"/>
        <v>0</v>
      </c>
      <c r="M622" s="5">
        <f t="shared" si="70"/>
        <v>0.97267759562841527</v>
      </c>
      <c r="N622" s="5">
        <f t="shared" si="71"/>
        <v>3.2786885245901641E-2</v>
      </c>
      <c r="O622" s="53">
        <f t="shared" si="66"/>
        <v>0</v>
      </c>
    </row>
    <row r="623" spans="1:15" ht="15" x14ac:dyDescent="0.25">
      <c r="A623" s="10">
        <v>2024</v>
      </c>
      <c r="B623" s="10">
        <v>5</v>
      </c>
      <c r="C623" s="10" t="s">
        <v>22</v>
      </c>
      <c r="D623" s="9">
        <v>97.55</v>
      </c>
      <c r="E623" s="9">
        <v>770.12</v>
      </c>
      <c r="F623" s="9">
        <v>94.05</v>
      </c>
      <c r="G623" s="9">
        <v>0</v>
      </c>
      <c r="H623" s="9">
        <v>0</v>
      </c>
      <c r="I623" s="9">
        <v>0</v>
      </c>
      <c r="J623" s="9">
        <v>3.8</v>
      </c>
      <c r="K623" s="9">
        <v>965.52</v>
      </c>
      <c r="L623" s="56">
        <f t="shared" si="69"/>
        <v>0.10103363990388599</v>
      </c>
      <c r="M623" s="5">
        <f t="shared" si="70"/>
        <v>0.79762200679426631</v>
      </c>
      <c r="N623" s="5">
        <f t="shared" si="71"/>
        <v>9.7408650260999249E-2</v>
      </c>
      <c r="O623" s="32">
        <f t="shared" si="66"/>
        <v>3.9357030408484544E-3</v>
      </c>
    </row>
    <row r="624" spans="1:15" ht="15" x14ac:dyDescent="0.25">
      <c r="A624" s="10">
        <v>2024</v>
      </c>
      <c r="B624" s="10">
        <v>98</v>
      </c>
      <c r="C624" s="10" t="s">
        <v>96</v>
      </c>
      <c r="D624" s="9">
        <v>0</v>
      </c>
      <c r="E624" s="9">
        <v>95</v>
      </c>
      <c r="F624" s="9">
        <v>0</v>
      </c>
      <c r="G624" s="9">
        <v>0</v>
      </c>
      <c r="H624" s="9">
        <v>0</v>
      </c>
      <c r="I624" s="9">
        <v>0</v>
      </c>
      <c r="J624" s="9">
        <v>0</v>
      </c>
      <c r="K624" s="9">
        <v>95</v>
      </c>
      <c r="L624" s="38">
        <f t="shared" si="69"/>
        <v>0</v>
      </c>
      <c r="M624" s="5">
        <f t="shared" si="70"/>
        <v>1</v>
      </c>
      <c r="N624" s="5">
        <f t="shared" si="71"/>
        <v>0</v>
      </c>
      <c r="O624" s="32">
        <f t="shared" si="66"/>
        <v>0</v>
      </c>
    </row>
    <row r="625" spans="1:25" ht="15" x14ac:dyDescent="0.25">
      <c r="A625" s="10">
        <v>2024</v>
      </c>
      <c r="B625" s="10">
        <v>6</v>
      </c>
      <c r="C625" s="10" t="s">
        <v>26</v>
      </c>
      <c r="D625" s="9">
        <v>77.180000000000007</v>
      </c>
      <c r="E625" s="9">
        <v>971.28</v>
      </c>
      <c r="F625" s="9">
        <v>5</v>
      </c>
      <c r="G625" s="9">
        <v>0</v>
      </c>
      <c r="H625" s="9">
        <v>0</v>
      </c>
      <c r="I625" s="9">
        <v>0</v>
      </c>
      <c r="J625" s="9">
        <v>0</v>
      </c>
      <c r="K625" s="9">
        <v>1053.46</v>
      </c>
      <c r="L625" s="56">
        <f t="shared" si="69"/>
        <v>7.3263341750042718E-2</v>
      </c>
      <c r="M625" s="5">
        <f t="shared" si="70"/>
        <v>0.92199039356026802</v>
      </c>
      <c r="N625" s="5">
        <f t="shared" si="71"/>
        <v>4.7462646896892146E-3</v>
      </c>
      <c r="O625" s="32">
        <f t="shared" si="66"/>
        <v>0</v>
      </c>
    </row>
    <row r="626" spans="1:25" ht="15" x14ac:dyDescent="0.25">
      <c r="A626" s="10">
        <v>2024</v>
      </c>
      <c r="B626" s="10">
        <v>7</v>
      </c>
      <c r="C626" s="10" t="s">
        <v>24</v>
      </c>
      <c r="D626" s="9">
        <v>50.25</v>
      </c>
      <c r="E626" s="9">
        <v>1217.25</v>
      </c>
      <c r="F626" s="9">
        <v>94.6</v>
      </c>
      <c r="G626" s="9">
        <v>0</v>
      </c>
      <c r="H626" s="9">
        <v>0</v>
      </c>
      <c r="I626" s="9">
        <v>0</v>
      </c>
      <c r="J626" s="9">
        <v>0</v>
      </c>
      <c r="K626" s="9">
        <v>1363.6</v>
      </c>
      <c r="L626" s="56">
        <f t="shared" si="69"/>
        <v>3.6850982692871813E-2</v>
      </c>
      <c r="M626" s="5">
        <f t="shared" si="70"/>
        <v>0.89267380463479029</v>
      </c>
      <c r="N626" s="5">
        <f t="shared" si="71"/>
        <v>6.937518333822236E-2</v>
      </c>
      <c r="O626" s="32">
        <f t="shared" si="66"/>
        <v>0</v>
      </c>
    </row>
    <row r="627" spans="1:25" ht="15" x14ac:dyDescent="0.25">
      <c r="A627" s="10">
        <v>2024</v>
      </c>
      <c r="B627" s="10">
        <v>44</v>
      </c>
      <c r="C627" s="10" t="s">
        <v>42</v>
      </c>
      <c r="D627" s="9">
        <v>11.95</v>
      </c>
      <c r="E627" s="9">
        <v>118.05</v>
      </c>
      <c r="F627" s="9">
        <v>11</v>
      </c>
      <c r="G627" s="9">
        <v>0</v>
      </c>
      <c r="H627" s="9">
        <v>0</v>
      </c>
      <c r="I627" s="9">
        <v>0</v>
      </c>
      <c r="J627" s="9">
        <v>0</v>
      </c>
      <c r="K627" s="9">
        <v>141</v>
      </c>
      <c r="L627" s="56">
        <f t="shared" si="69"/>
        <v>8.4751773049645387E-2</v>
      </c>
      <c r="M627" s="5">
        <f t="shared" si="70"/>
        <v>0.83723404255319145</v>
      </c>
      <c r="N627" s="5">
        <f t="shared" si="71"/>
        <v>7.8014184397163122E-2</v>
      </c>
      <c r="O627" s="32">
        <f t="shared" si="66"/>
        <v>0</v>
      </c>
      <c r="R627" s="94" t="s">
        <v>129</v>
      </c>
      <c r="S627" s="94"/>
      <c r="T627" s="94"/>
      <c r="U627" s="94"/>
      <c r="V627" s="94"/>
      <c r="W627" s="94"/>
      <c r="X627" s="94"/>
      <c r="Y627" s="94"/>
    </row>
    <row r="628" spans="1:25" ht="15" x14ac:dyDescent="0.25">
      <c r="A628" s="10">
        <v>2024</v>
      </c>
      <c r="B628" s="10">
        <v>15</v>
      </c>
      <c r="C628" s="10" t="s">
        <v>58</v>
      </c>
      <c r="D628" s="9">
        <v>10.1</v>
      </c>
      <c r="E628" s="9">
        <v>365.03</v>
      </c>
      <c r="F628" s="9">
        <v>11</v>
      </c>
      <c r="G628" s="9">
        <v>0</v>
      </c>
      <c r="H628" s="9">
        <v>0</v>
      </c>
      <c r="I628" s="9">
        <v>0</v>
      </c>
      <c r="J628" s="9">
        <v>0</v>
      </c>
      <c r="K628" s="9">
        <v>386.13</v>
      </c>
      <c r="L628" s="56">
        <f t="shared" si="69"/>
        <v>2.6156993758578717E-2</v>
      </c>
      <c r="M628" s="5">
        <f t="shared" si="70"/>
        <v>0.94535519125683054</v>
      </c>
      <c r="N628" s="5">
        <f t="shared" si="71"/>
        <v>2.8487814984590683E-2</v>
      </c>
      <c r="O628" s="47">
        <f t="shared" si="66"/>
        <v>0</v>
      </c>
      <c r="R628" t="s">
        <v>318</v>
      </c>
      <c r="S628" s="18" t="s">
        <v>102</v>
      </c>
      <c r="T628" s="18" t="s">
        <v>124</v>
      </c>
      <c r="U628" s="18" t="s">
        <v>103</v>
      </c>
      <c r="V628" s="18" t="s">
        <v>125</v>
      </c>
      <c r="W628" s="18" t="s">
        <v>126</v>
      </c>
      <c r="X628" s="18" t="s">
        <v>127</v>
      </c>
      <c r="Y628" s="18" t="s">
        <v>128</v>
      </c>
    </row>
    <row r="629" spans="1:25" ht="15" x14ac:dyDescent="0.25">
      <c r="A629" s="10">
        <v>2024</v>
      </c>
      <c r="B629" s="10">
        <v>16</v>
      </c>
      <c r="C629" s="10" t="s">
        <v>99</v>
      </c>
      <c r="D629" s="9">
        <v>5.9</v>
      </c>
      <c r="E629" s="9">
        <v>261.5</v>
      </c>
      <c r="F629" s="9">
        <v>12.65</v>
      </c>
      <c r="G629" s="9">
        <v>0</v>
      </c>
      <c r="H629" s="9">
        <v>0</v>
      </c>
      <c r="I629" s="9">
        <v>0</v>
      </c>
      <c r="J629" s="9">
        <v>0</v>
      </c>
      <c r="K629" s="9">
        <v>280.05</v>
      </c>
      <c r="L629" s="56">
        <f t="shared" si="69"/>
        <v>2.1067666488127121E-2</v>
      </c>
      <c r="M629" s="5">
        <f t="shared" si="70"/>
        <v>0.93376182824495624</v>
      </c>
      <c r="N629" s="5">
        <f t="shared" si="71"/>
        <v>4.517050526691662E-2</v>
      </c>
      <c r="O629" s="32">
        <f t="shared" si="66"/>
        <v>0</v>
      </c>
      <c r="R629" s="59">
        <v>2010</v>
      </c>
      <c r="S629">
        <v>461.45000000000005</v>
      </c>
      <c r="T629">
        <v>117.15</v>
      </c>
      <c r="U629">
        <v>4063.7000000000003</v>
      </c>
      <c r="V629" s="16">
        <v>9.9076757917337638E-2</v>
      </c>
      <c r="W629" s="16">
        <v>2.5152979066022544E-2</v>
      </c>
      <c r="X629" s="16">
        <v>0.8725067096081589</v>
      </c>
      <c r="Y629">
        <v>4657.5</v>
      </c>
    </row>
    <row r="630" spans="1:25" ht="15" x14ac:dyDescent="0.25">
      <c r="A630" s="10">
        <v>2024</v>
      </c>
      <c r="B630" s="10">
        <v>42</v>
      </c>
      <c r="C630" s="10" t="s">
        <v>48</v>
      </c>
      <c r="D630" s="9">
        <v>45.54</v>
      </c>
      <c r="E630" s="9">
        <v>457.05</v>
      </c>
      <c r="F630" s="9">
        <v>27.9</v>
      </c>
      <c r="G630" s="9">
        <v>0</v>
      </c>
      <c r="H630" s="9">
        <v>0</v>
      </c>
      <c r="I630" s="9">
        <v>0</v>
      </c>
      <c r="J630" s="9">
        <v>0</v>
      </c>
      <c r="K630" s="9">
        <v>530.49</v>
      </c>
      <c r="L630" s="56">
        <f t="shared" si="69"/>
        <v>8.5845162020019225E-2</v>
      </c>
      <c r="M630" s="5">
        <f t="shared" si="70"/>
        <v>0.86156195215743936</v>
      </c>
      <c r="N630" s="5">
        <f t="shared" si="71"/>
        <v>5.2592885822541423E-2</v>
      </c>
      <c r="O630" s="32">
        <f t="shared" si="66"/>
        <v>0</v>
      </c>
      <c r="R630" s="59">
        <v>2011</v>
      </c>
      <c r="S630">
        <v>761.49999999999989</v>
      </c>
      <c r="T630">
        <v>389.05000000000007</v>
      </c>
      <c r="U630">
        <v>6786.0499999999993</v>
      </c>
      <c r="V630" s="16">
        <v>9.5125668315594852E-2</v>
      </c>
      <c r="W630" s="16">
        <v>4.8599660220856454E-2</v>
      </c>
      <c r="X630" s="16">
        <v>0.84770524159296445</v>
      </c>
      <c r="Y630">
        <v>8005.2</v>
      </c>
    </row>
    <row r="631" spans="1:25" ht="15" x14ac:dyDescent="0.25">
      <c r="A631" s="10">
        <v>2024</v>
      </c>
      <c r="B631" s="10">
        <v>18</v>
      </c>
      <c r="C631" s="10" t="s">
        <v>60</v>
      </c>
      <c r="D631" s="9">
        <v>4.5</v>
      </c>
      <c r="E631" s="9">
        <v>106.59</v>
      </c>
      <c r="F631" s="9">
        <v>4.5</v>
      </c>
      <c r="G631" s="9">
        <v>0</v>
      </c>
      <c r="H631" s="9">
        <v>0</v>
      </c>
      <c r="I631" s="9">
        <v>0</v>
      </c>
      <c r="J631" s="9">
        <v>0</v>
      </c>
      <c r="K631" s="9">
        <v>114.19</v>
      </c>
      <c r="L631" s="56">
        <f t="shared" si="69"/>
        <v>3.9408004203520447E-2</v>
      </c>
      <c r="M631" s="5">
        <f t="shared" si="70"/>
        <v>0.93344425956738775</v>
      </c>
      <c r="N631" s="5">
        <f t="shared" si="71"/>
        <v>3.9408004203520447E-2</v>
      </c>
      <c r="O631" s="32">
        <f t="shared" si="66"/>
        <v>0</v>
      </c>
      <c r="R631" s="59">
        <v>2012</v>
      </c>
      <c r="S631">
        <v>550.05999999999995</v>
      </c>
      <c r="T631">
        <v>334.5499999999999</v>
      </c>
      <c r="U631">
        <v>6931.4500000000007</v>
      </c>
      <c r="V631" s="16">
        <v>6.892118782107505E-2</v>
      </c>
      <c r="W631" s="16">
        <v>4.1918305976694638E-2</v>
      </c>
      <c r="X631" s="16">
        <v>0.8684939230672849</v>
      </c>
      <c r="Y631">
        <v>7981</v>
      </c>
    </row>
    <row r="632" spans="1:25" ht="15" x14ac:dyDescent="0.25">
      <c r="A632" s="10">
        <v>2024</v>
      </c>
      <c r="B632" s="10">
        <v>19</v>
      </c>
      <c r="C632" s="10" t="s">
        <v>36</v>
      </c>
      <c r="D632" s="9">
        <v>36.9</v>
      </c>
      <c r="E632" s="9">
        <v>560.5</v>
      </c>
      <c r="F632" s="9">
        <v>37.299999999999997</v>
      </c>
      <c r="G632" s="9">
        <v>0</v>
      </c>
      <c r="H632" s="9">
        <v>0</v>
      </c>
      <c r="I632" s="9">
        <v>0</v>
      </c>
      <c r="J632" s="9">
        <v>0</v>
      </c>
      <c r="K632" s="9">
        <v>634.70000000000005</v>
      </c>
      <c r="L632" s="56">
        <f t="shared" si="69"/>
        <v>5.8137702851740976E-2</v>
      </c>
      <c r="M632" s="5">
        <f t="shared" si="70"/>
        <v>0.88309437529541512</v>
      </c>
      <c r="N632" s="5">
        <f t="shared" si="71"/>
        <v>5.8767921852843852E-2</v>
      </c>
      <c r="O632" s="32">
        <f t="shared" si="66"/>
        <v>0</v>
      </c>
      <c r="R632" s="59">
        <v>2013</v>
      </c>
      <c r="S632">
        <v>648.97000000000025</v>
      </c>
      <c r="T632">
        <v>391.8</v>
      </c>
      <c r="U632">
        <v>10511.829999999998</v>
      </c>
      <c r="V632" s="16">
        <v>5.5236190314069303E-2</v>
      </c>
      <c r="W632" s="16">
        <v>3.3347518937781942E-2</v>
      </c>
      <c r="X632" s="16">
        <v>0.89469997446591187</v>
      </c>
      <c r="Y632">
        <v>11749</v>
      </c>
    </row>
    <row r="633" spans="1:25" ht="15" x14ac:dyDescent="0.25">
      <c r="A633" s="10">
        <v>2024</v>
      </c>
      <c r="B633" s="10">
        <v>20</v>
      </c>
      <c r="C633" s="10" t="s">
        <v>84</v>
      </c>
      <c r="D633" s="9">
        <v>38.94</v>
      </c>
      <c r="E633" s="9">
        <v>1007.08</v>
      </c>
      <c r="F633" s="9">
        <v>24.9</v>
      </c>
      <c r="G633" s="9">
        <v>0</v>
      </c>
      <c r="H633" s="9">
        <v>0</v>
      </c>
      <c r="I633" s="9">
        <v>0</v>
      </c>
      <c r="J633" s="9">
        <v>4.8</v>
      </c>
      <c r="K633" s="9">
        <v>1077.72</v>
      </c>
      <c r="L633" s="56">
        <f t="shared" si="69"/>
        <v>3.6131833871506508E-2</v>
      </c>
      <c r="M633" s="5">
        <f t="shared" si="70"/>
        <v>0.93445421816427277</v>
      </c>
      <c r="N633" s="5">
        <f t="shared" si="71"/>
        <v>2.3104331366217569E-2</v>
      </c>
      <c r="O633" s="32">
        <f t="shared" si="66"/>
        <v>4.4538470103551936E-3</v>
      </c>
      <c r="R633" s="59">
        <v>2014</v>
      </c>
      <c r="S633">
        <v>857.21</v>
      </c>
      <c r="T633">
        <v>703.5</v>
      </c>
      <c r="U633">
        <v>11510.389999999998</v>
      </c>
      <c r="V633" s="16">
        <v>6.545586438607208E-2</v>
      </c>
      <c r="W633" s="16">
        <v>5.3718692730604763E-2</v>
      </c>
      <c r="X633" s="16">
        <v>0.8789240989615148</v>
      </c>
      <c r="Y633">
        <v>13096</v>
      </c>
    </row>
    <row r="634" spans="1:25" ht="15" x14ac:dyDescent="0.25">
      <c r="A634" s="10">
        <v>2024</v>
      </c>
      <c r="B634" s="10">
        <v>11</v>
      </c>
      <c r="C634" s="10" t="s">
        <v>54</v>
      </c>
      <c r="D634" s="9">
        <v>39.25</v>
      </c>
      <c r="E634" s="9">
        <v>739.05</v>
      </c>
      <c r="F634" s="9">
        <v>29</v>
      </c>
      <c r="G634" s="9">
        <v>0</v>
      </c>
      <c r="H634" s="9">
        <v>0</v>
      </c>
      <c r="I634" s="9">
        <v>0</v>
      </c>
      <c r="J634" s="9">
        <v>0</v>
      </c>
      <c r="K634" s="9">
        <v>807.3</v>
      </c>
      <c r="L634" s="56">
        <f t="shared" si="69"/>
        <v>4.8618852966679053E-2</v>
      </c>
      <c r="M634" s="5">
        <f t="shared" si="70"/>
        <v>0.91545893719806759</v>
      </c>
      <c r="N634" s="5">
        <f t="shared" si="71"/>
        <v>3.5922209835253315E-2</v>
      </c>
      <c r="O634" s="32">
        <f t="shared" si="66"/>
        <v>0</v>
      </c>
      <c r="R634" s="59">
        <v>2015</v>
      </c>
      <c r="S634">
        <v>2081.9499999999998</v>
      </c>
      <c r="T634">
        <v>1624.2999999999995</v>
      </c>
      <c r="U634">
        <v>24242.26</v>
      </c>
      <c r="V634" s="16">
        <v>7.4483042358328561E-2</v>
      </c>
      <c r="W634" s="16">
        <v>5.8110331997710346E-2</v>
      </c>
      <c r="X634" s="16">
        <v>0.86728176874642238</v>
      </c>
      <c r="Y634">
        <v>27952</v>
      </c>
    </row>
    <row r="635" spans="1:25" ht="15" x14ac:dyDescent="0.25">
      <c r="A635" s="10">
        <v>2024</v>
      </c>
      <c r="B635" s="10">
        <v>21</v>
      </c>
      <c r="C635" s="10" t="s">
        <v>76</v>
      </c>
      <c r="D635" s="9">
        <v>10.55</v>
      </c>
      <c r="E635" s="9">
        <v>433.5</v>
      </c>
      <c r="F635" s="9">
        <v>20.85</v>
      </c>
      <c r="G635" s="9">
        <v>0</v>
      </c>
      <c r="H635" s="9">
        <v>0</v>
      </c>
      <c r="I635" s="9">
        <v>0</v>
      </c>
      <c r="J635" s="9">
        <v>0</v>
      </c>
      <c r="K635" s="9">
        <v>464.9</v>
      </c>
      <c r="L635" s="56">
        <f t="shared" si="69"/>
        <v>2.2693052269305229E-2</v>
      </c>
      <c r="M635" s="5">
        <f t="shared" si="70"/>
        <v>0.93245859324585934</v>
      </c>
      <c r="N635" s="5">
        <f t="shared" si="71"/>
        <v>4.4848354484835457E-2</v>
      </c>
      <c r="O635" s="32">
        <f t="shared" si="66"/>
        <v>0</v>
      </c>
      <c r="R635" s="59">
        <v>2016</v>
      </c>
      <c r="S635">
        <v>1991.08</v>
      </c>
      <c r="T635">
        <v>1705.0499999999997</v>
      </c>
      <c r="U635">
        <v>22890.869999999995</v>
      </c>
      <c r="V635" s="16">
        <v>7.4861074557280888E-2</v>
      </c>
      <c r="W635" s="16">
        <v>6.4106854156483803E-2</v>
      </c>
      <c r="X635" s="16">
        <v>0.86065608903259749</v>
      </c>
      <c r="Y635">
        <v>26597</v>
      </c>
    </row>
    <row r="636" spans="1:25" ht="15" x14ac:dyDescent="0.25">
      <c r="A636" s="10">
        <v>2024</v>
      </c>
      <c r="B636" s="10">
        <v>40</v>
      </c>
      <c r="C636" s="10" t="s">
        <v>52</v>
      </c>
      <c r="D636" s="9">
        <v>0</v>
      </c>
      <c r="E636" s="9">
        <v>173.47</v>
      </c>
      <c r="F636" s="9">
        <v>0</v>
      </c>
      <c r="G636" s="9">
        <v>0</v>
      </c>
      <c r="H636" s="9">
        <v>0</v>
      </c>
      <c r="I636" s="9">
        <v>0</v>
      </c>
      <c r="J636" s="9">
        <v>0</v>
      </c>
      <c r="K636" s="9">
        <v>173.47</v>
      </c>
      <c r="L636" s="38">
        <f t="shared" si="69"/>
        <v>0</v>
      </c>
      <c r="M636" s="5">
        <f t="shared" si="70"/>
        <v>1</v>
      </c>
      <c r="N636" s="5">
        <f t="shared" si="71"/>
        <v>0</v>
      </c>
      <c r="O636" s="53">
        <f t="shared" si="66"/>
        <v>0</v>
      </c>
      <c r="R636" s="59">
        <v>2017</v>
      </c>
      <c r="S636">
        <v>2269.0699999999997</v>
      </c>
      <c r="T636">
        <v>1859.900000000001</v>
      </c>
      <c r="U636">
        <v>21889.94</v>
      </c>
      <c r="V636" s="16">
        <v>8.7191438671995067E-2</v>
      </c>
      <c r="W636" s="16">
        <v>7.1468644328312361E-2</v>
      </c>
      <c r="X636" s="16">
        <v>0.84114432831232699</v>
      </c>
      <c r="Y636">
        <v>26024</v>
      </c>
    </row>
    <row r="637" spans="1:25" ht="15" x14ac:dyDescent="0.25">
      <c r="A637" s="10">
        <v>2024</v>
      </c>
      <c r="B637" s="10">
        <v>22</v>
      </c>
      <c r="C637" s="10" t="s">
        <v>74</v>
      </c>
      <c r="D637" s="9">
        <v>49.7</v>
      </c>
      <c r="E637" s="9">
        <v>1027.5999999999999</v>
      </c>
      <c r="F637" s="9">
        <v>33.9</v>
      </c>
      <c r="G637" s="9">
        <v>0</v>
      </c>
      <c r="H637" s="9">
        <v>0</v>
      </c>
      <c r="I637" s="9">
        <v>0</v>
      </c>
      <c r="J637" s="9">
        <v>0</v>
      </c>
      <c r="K637" s="9">
        <v>1111.2</v>
      </c>
      <c r="L637" s="56">
        <f t="shared" si="69"/>
        <v>4.4726421886249104E-2</v>
      </c>
      <c r="M637" s="5">
        <f t="shared" si="70"/>
        <v>0.92476601871850239</v>
      </c>
      <c r="N637" s="5">
        <f t="shared" si="71"/>
        <v>3.0507559395248379E-2</v>
      </c>
      <c r="O637" s="32">
        <f t="shared" si="66"/>
        <v>0</v>
      </c>
      <c r="R637" s="59">
        <v>2018</v>
      </c>
      <c r="S637">
        <v>2335.2800000000002</v>
      </c>
      <c r="T637">
        <v>1892.7500000000002</v>
      </c>
      <c r="U637">
        <v>22012.069999999992</v>
      </c>
      <c r="V637" s="16">
        <v>8.892916984006094E-2</v>
      </c>
      <c r="W637" s="16">
        <v>7.2077303884234584E-2</v>
      </c>
      <c r="X637" s="16">
        <v>0.83823571972581845</v>
      </c>
      <c r="Y637">
        <v>26260</v>
      </c>
    </row>
    <row r="638" spans="1:25" ht="15" x14ac:dyDescent="0.25">
      <c r="A638" s="10">
        <v>2024</v>
      </c>
      <c r="B638" s="10">
        <v>23</v>
      </c>
      <c r="C638" s="10" t="s">
        <v>50</v>
      </c>
      <c r="D638" s="9">
        <v>48.8</v>
      </c>
      <c r="E638" s="9">
        <v>419.83</v>
      </c>
      <c r="F638" s="9">
        <v>16.5</v>
      </c>
      <c r="G638" s="9">
        <v>0</v>
      </c>
      <c r="H638" s="9">
        <v>0</v>
      </c>
      <c r="I638" s="9">
        <v>0</v>
      </c>
      <c r="J638" s="9">
        <v>0</v>
      </c>
      <c r="K638" s="9">
        <v>485.13</v>
      </c>
      <c r="L638" s="56">
        <f t="shared" si="69"/>
        <v>0.10059159400573042</v>
      </c>
      <c r="M638" s="5">
        <f t="shared" si="70"/>
        <v>0.86539690392265989</v>
      </c>
      <c r="N638" s="5">
        <f t="shared" si="71"/>
        <v>3.4011502071609669E-2</v>
      </c>
      <c r="O638" s="32">
        <f t="shared" si="66"/>
        <v>0</v>
      </c>
      <c r="R638" s="59">
        <v>2019</v>
      </c>
      <c r="S638">
        <v>2120.7299999999996</v>
      </c>
      <c r="T638">
        <v>1988.0499999999997</v>
      </c>
      <c r="U638">
        <v>22594.089999999993</v>
      </c>
      <c r="V638" s="16">
        <v>7.9303343055867156E-2</v>
      </c>
      <c r="W638" s="16">
        <v>7.4341859247625444E-2</v>
      </c>
      <c r="X638" s="16">
        <v>0.84489155635330171</v>
      </c>
      <c r="Y638">
        <v>26742</v>
      </c>
    </row>
    <row r="639" spans="1:25" ht="15" x14ac:dyDescent="0.25">
      <c r="A639" s="10">
        <v>2024</v>
      </c>
      <c r="B639" s="10">
        <v>14</v>
      </c>
      <c r="C639" s="10" t="s">
        <v>32</v>
      </c>
      <c r="D639" s="9">
        <v>12.5</v>
      </c>
      <c r="E639" s="9">
        <v>225.2</v>
      </c>
      <c r="F639" s="9">
        <v>0</v>
      </c>
      <c r="G639" s="9">
        <v>0</v>
      </c>
      <c r="H639" s="9">
        <v>0</v>
      </c>
      <c r="I639" s="9">
        <v>0</v>
      </c>
      <c r="J639" s="9">
        <v>0</v>
      </c>
      <c r="K639" s="9">
        <v>237.7</v>
      </c>
      <c r="L639" s="56">
        <f t="shared" si="69"/>
        <v>5.2587294909549852E-2</v>
      </c>
      <c r="M639" s="5">
        <f t="shared" si="70"/>
        <v>0.94741270509045017</v>
      </c>
      <c r="N639" s="5">
        <f t="shared" si="71"/>
        <v>0</v>
      </c>
      <c r="O639" s="32">
        <f t="shared" si="66"/>
        <v>0</v>
      </c>
      <c r="R639" s="59">
        <v>2020</v>
      </c>
      <c r="S639">
        <v>2012.7499999999995</v>
      </c>
      <c r="T639">
        <v>1861.65</v>
      </c>
      <c r="U639">
        <v>22617.729999999996</v>
      </c>
      <c r="V639" s="16">
        <v>7.5947098332201327E-2</v>
      </c>
      <c r="W639" s="16">
        <v>7.024564183835183E-2</v>
      </c>
      <c r="X639" s="16">
        <v>0.8534348351067842</v>
      </c>
      <c r="Y639">
        <v>26502</v>
      </c>
    </row>
    <row r="640" spans="1:25" ht="15" x14ac:dyDescent="0.25">
      <c r="A640" s="10">
        <v>2024</v>
      </c>
      <c r="B640" s="10">
        <v>24</v>
      </c>
      <c r="C640" s="10" t="s">
        <v>30</v>
      </c>
      <c r="D640" s="9">
        <v>0</v>
      </c>
      <c r="E640" s="9">
        <v>156.75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156.75</v>
      </c>
      <c r="L640" s="38">
        <f t="shared" si="69"/>
        <v>0</v>
      </c>
      <c r="M640" s="5">
        <f t="shared" si="70"/>
        <v>1</v>
      </c>
      <c r="N640" s="5">
        <f t="shared" si="71"/>
        <v>0</v>
      </c>
      <c r="O640" s="32">
        <f t="shared" si="66"/>
        <v>0</v>
      </c>
      <c r="R640" s="59">
        <v>2021</v>
      </c>
      <c r="S640">
        <v>2052.4799999999996</v>
      </c>
      <c r="T640">
        <v>2316.670000000001</v>
      </c>
      <c r="U640">
        <v>23940.340000000007</v>
      </c>
      <c r="V640" s="16">
        <v>7.2497615767722776E-2</v>
      </c>
      <c r="W640" s="16">
        <v>8.1829324290911692E-2</v>
      </c>
      <c r="X640" s="16">
        <v>0.84561972378227568</v>
      </c>
      <c r="Y640">
        <v>28311</v>
      </c>
    </row>
    <row r="641" spans="1:25" ht="15" x14ac:dyDescent="0.25">
      <c r="A641" s="10">
        <v>2024</v>
      </c>
      <c r="B641" s="10">
        <v>8</v>
      </c>
      <c r="C641" s="10" t="s">
        <v>46</v>
      </c>
      <c r="D641" s="9">
        <v>65.14</v>
      </c>
      <c r="E641" s="9">
        <v>553.58000000000004</v>
      </c>
      <c r="F641" s="9">
        <v>12</v>
      </c>
      <c r="G641" s="9">
        <v>0</v>
      </c>
      <c r="H641" s="9">
        <v>0</v>
      </c>
      <c r="I641" s="9">
        <v>0</v>
      </c>
      <c r="J641" s="9">
        <v>0</v>
      </c>
      <c r="K641" s="9">
        <v>630.72</v>
      </c>
      <c r="L641" s="56">
        <f t="shared" si="69"/>
        <v>0.10327879249112125</v>
      </c>
      <c r="M641" s="5">
        <f t="shared" si="70"/>
        <v>0.87769533231862007</v>
      </c>
      <c r="N641" s="5">
        <f t="shared" si="71"/>
        <v>1.9025875190258751E-2</v>
      </c>
      <c r="O641" s="32">
        <f t="shared" si="66"/>
        <v>0</v>
      </c>
      <c r="R641" s="59">
        <v>2022</v>
      </c>
      <c r="S641">
        <v>2257.4099999999994</v>
      </c>
      <c r="T641">
        <v>1913.2900000000004</v>
      </c>
      <c r="U641">
        <v>23964.419999999995</v>
      </c>
      <c r="V641" s="16">
        <v>8.0149476300372779E-2</v>
      </c>
      <c r="W641" s="16">
        <v>6.7931475235221028E-2</v>
      </c>
      <c r="X641" s="16">
        <v>0.85085815728741332</v>
      </c>
      <c r="Y641">
        <v>28165</v>
      </c>
    </row>
    <row r="642" spans="1:25" ht="15" x14ac:dyDescent="0.25">
      <c r="A642" s="10">
        <v>2024</v>
      </c>
      <c r="B642" s="10">
        <v>9</v>
      </c>
      <c r="C642" s="10" t="s">
        <v>66</v>
      </c>
      <c r="D642" s="9">
        <v>84.58</v>
      </c>
      <c r="E642" s="9">
        <v>766.28</v>
      </c>
      <c r="F642" s="9">
        <v>83.35</v>
      </c>
      <c r="G642" s="9">
        <v>0</v>
      </c>
      <c r="H642" s="9">
        <v>0</v>
      </c>
      <c r="I642" s="9">
        <v>0</v>
      </c>
      <c r="J642" s="9">
        <v>3.99</v>
      </c>
      <c r="K642" s="9">
        <v>938.2</v>
      </c>
      <c r="L642" s="56">
        <f t="shared" si="69"/>
        <v>9.0151353655936892E-2</v>
      </c>
      <c r="M642" s="5">
        <f t="shared" si="70"/>
        <v>0.81675548923470465</v>
      </c>
      <c r="N642" s="5">
        <f t="shared" si="71"/>
        <v>8.8840332551694726E-2</v>
      </c>
      <c r="O642" s="32">
        <f t="shared" ref="O642:O661" si="72">(G642+H642+I642+J642)/K642</f>
        <v>4.2528245576636111E-3</v>
      </c>
      <c r="R642" s="59">
        <v>2023</v>
      </c>
      <c r="S642">
        <v>2192.3300000000004</v>
      </c>
      <c r="T642">
        <v>1652.2400000000002</v>
      </c>
      <c r="U642">
        <v>25133.989999999998</v>
      </c>
      <c r="V642" s="16">
        <v>7.5628880916241217E-2</v>
      </c>
      <c r="W642" s="16">
        <v>5.6997378225472614E-2</v>
      </c>
      <c r="X642" s="16">
        <v>0.86704808886435758</v>
      </c>
      <c r="Y642">
        <v>28988</v>
      </c>
    </row>
    <row r="643" spans="1:25" ht="15" x14ac:dyDescent="0.25">
      <c r="A643" s="10">
        <v>2024</v>
      </c>
      <c r="B643" s="10">
        <v>10</v>
      </c>
      <c r="C643" s="10" t="s">
        <v>92</v>
      </c>
      <c r="D643" s="9">
        <v>134.80000000000001</v>
      </c>
      <c r="E643" s="9">
        <v>901.92</v>
      </c>
      <c r="F643" s="9">
        <v>71.8</v>
      </c>
      <c r="G643" s="9">
        <v>0</v>
      </c>
      <c r="H643" s="9">
        <v>0</v>
      </c>
      <c r="I643" s="9">
        <v>0</v>
      </c>
      <c r="J643" s="9">
        <v>4.5</v>
      </c>
      <c r="K643" s="9">
        <v>1113.02</v>
      </c>
      <c r="L643" s="56">
        <f t="shared" si="69"/>
        <v>0.12111192970476722</v>
      </c>
      <c r="M643" s="5">
        <f t="shared" si="70"/>
        <v>0.81033584302168871</v>
      </c>
      <c r="N643" s="5">
        <f t="shared" si="71"/>
        <v>6.4509173240373044E-2</v>
      </c>
      <c r="O643" s="32">
        <f t="shared" si="72"/>
        <v>4.0430540331710119E-3</v>
      </c>
      <c r="R643" s="59">
        <v>2024</v>
      </c>
      <c r="S643">
        <v>2186.69</v>
      </c>
      <c r="T643">
        <v>1758.95</v>
      </c>
      <c r="U643">
        <v>25983.410000000007</v>
      </c>
      <c r="V643" s="16">
        <v>7.2752261894701548E-2</v>
      </c>
      <c r="W643" s="16">
        <v>5.8521139740742988E-2</v>
      </c>
      <c r="X643" s="16">
        <v>0.86448095031184458</v>
      </c>
      <c r="Y643" s="58">
        <v>30056.66</v>
      </c>
    </row>
    <row r="644" spans="1:25" ht="15" x14ac:dyDescent="0.25">
      <c r="A644" s="10">
        <v>2024</v>
      </c>
      <c r="B644" s="10">
        <v>12</v>
      </c>
      <c r="C644" s="10" t="s">
        <v>70</v>
      </c>
      <c r="D644" s="9">
        <v>58.4</v>
      </c>
      <c r="E644" s="9">
        <v>1250.33</v>
      </c>
      <c r="F644" s="9">
        <v>81</v>
      </c>
      <c r="G644" s="9">
        <v>0</v>
      </c>
      <c r="H644" s="9">
        <v>0</v>
      </c>
      <c r="I644" s="9">
        <v>0</v>
      </c>
      <c r="J644" s="9">
        <v>0</v>
      </c>
      <c r="K644" s="9">
        <v>1392.13</v>
      </c>
      <c r="L644" s="56">
        <f t="shared" si="69"/>
        <v>4.1950105234424939E-2</v>
      </c>
      <c r="M644" s="5">
        <f t="shared" si="70"/>
        <v>0.89814169653696119</v>
      </c>
      <c r="N644" s="5">
        <f t="shared" si="71"/>
        <v>5.8184221301171582E-2</v>
      </c>
      <c r="O644" s="32">
        <f t="shared" si="72"/>
        <v>0</v>
      </c>
      <c r="R644" s="2">
        <v>2025</v>
      </c>
      <c r="S644" s="2">
        <f>D706</f>
        <v>2175.09</v>
      </c>
      <c r="T644" s="2">
        <f>F706</f>
        <v>1756.1000000000001</v>
      </c>
      <c r="U644" s="2">
        <f>E706</f>
        <v>27166.659999999996</v>
      </c>
      <c r="V644" s="5">
        <f>L706</f>
        <v>6.9895344487847386E-2</v>
      </c>
      <c r="W644" s="5">
        <f>N706</f>
        <v>5.6431326729058935E-2</v>
      </c>
      <c r="X644" s="5">
        <f>M706</f>
        <v>0.872985972665142</v>
      </c>
      <c r="Y644" s="2">
        <f>K706</f>
        <v>31119.24</v>
      </c>
    </row>
    <row r="645" spans="1:25" ht="15" x14ac:dyDescent="0.25">
      <c r="A645" s="10">
        <v>2024</v>
      </c>
      <c r="B645" s="10">
        <v>17</v>
      </c>
      <c r="C645" s="10" t="s">
        <v>28</v>
      </c>
      <c r="D645" s="9">
        <v>82.7</v>
      </c>
      <c r="E645" s="9">
        <v>1099.73</v>
      </c>
      <c r="F645" s="9">
        <v>121.5</v>
      </c>
      <c r="G645" s="9">
        <v>0</v>
      </c>
      <c r="H645" s="9">
        <v>0</v>
      </c>
      <c r="I645" s="9">
        <v>0</v>
      </c>
      <c r="J645" s="9">
        <v>3</v>
      </c>
      <c r="K645" s="9">
        <v>1306.93</v>
      </c>
      <c r="L645" s="56">
        <f t="shared" si="69"/>
        <v>6.327806385957932E-2</v>
      </c>
      <c r="M645" s="5">
        <f t="shared" si="70"/>
        <v>0.84146052198664045</v>
      </c>
      <c r="N645" s="5">
        <f t="shared" si="71"/>
        <v>9.2965958391038536E-2</v>
      </c>
      <c r="O645" s="32">
        <f t="shared" si="72"/>
        <v>2.2954557627416924E-3</v>
      </c>
    </row>
    <row r="646" spans="1:25" ht="15" x14ac:dyDescent="0.25">
      <c r="A646" s="45">
        <v>2024</v>
      </c>
      <c r="B646" s="45">
        <v>13</v>
      </c>
      <c r="C646" s="45" t="s">
        <v>68</v>
      </c>
      <c r="D646" s="45">
        <v>64.900000000000006</v>
      </c>
      <c r="E646" s="45">
        <v>193.58</v>
      </c>
      <c r="F646" s="45">
        <v>586.70000000000005</v>
      </c>
      <c r="G646" s="45">
        <v>96</v>
      </c>
      <c r="H646" s="45">
        <v>18</v>
      </c>
      <c r="I646" s="45">
        <v>106.5</v>
      </c>
      <c r="J646" s="45">
        <v>0</v>
      </c>
      <c r="K646" s="45">
        <v>1065.68</v>
      </c>
      <c r="L646" s="46">
        <f t="shared" si="69"/>
        <v>6.0900082576383158E-2</v>
      </c>
      <c r="M646" s="47">
        <f t="shared" si="70"/>
        <v>0.18164927557991142</v>
      </c>
      <c r="N646" s="47">
        <f t="shared" si="71"/>
        <v>0.55054049996246524</v>
      </c>
      <c r="O646" s="32">
        <f t="shared" si="72"/>
        <v>0.20691014188124013</v>
      </c>
    </row>
    <row r="647" spans="1:25" ht="15" x14ac:dyDescent="0.25">
      <c r="A647" s="10">
        <v>2024</v>
      </c>
      <c r="B647" s="10">
        <v>25</v>
      </c>
      <c r="C647" s="10" t="s">
        <v>82</v>
      </c>
      <c r="D647" s="9">
        <v>10.5</v>
      </c>
      <c r="E647" s="9">
        <v>427.65</v>
      </c>
      <c r="F647" s="9">
        <v>55.5</v>
      </c>
      <c r="G647" s="9">
        <v>0</v>
      </c>
      <c r="H647" s="9">
        <v>0</v>
      </c>
      <c r="I647" s="9">
        <v>0</v>
      </c>
      <c r="J647" s="9">
        <v>0</v>
      </c>
      <c r="K647" s="9">
        <v>493.65</v>
      </c>
      <c r="L647" s="56">
        <f t="shared" si="69"/>
        <v>2.127013065937405E-2</v>
      </c>
      <c r="M647" s="5">
        <f t="shared" si="70"/>
        <v>0.86630203585536314</v>
      </c>
      <c r="N647" s="5">
        <f t="shared" si="71"/>
        <v>0.11242783348526285</v>
      </c>
      <c r="O647" s="32">
        <f t="shared" si="72"/>
        <v>0</v>
      </c>
    </row>
    <row r="648" spans="1:25" ht="15" x14ac:dyDescent="0.25">
      <c r="A648" s="10">
        <v>2024</v>
      </c>
      <c r="B648" s="10">
        <v>26</v>
      </c>
      <c r="C648" s="10" t="s">
        <v>44</v>
      </c>
      <c r="D648" s="9">
        <v>209</v>
      </c>
      <c r="E648" s="9">
        <v>1793.8</v>
      </c>
      <c r="F648" s="9">
        <v>168.2</v>
      </c>
      <c r="G648" s="9">
        <v>0</v>
      </c>
      <c r="H648" s="9">
        <v>0</v>
      </c>
      <c r="I648" s="9">
        <v>0</v>
      </c>
      <c r="J648" s="9">
        <v>3.1</v>
      </c>
      <c r="K648" s="9">
        <v>2174.1</v>
      </c>
      <c r="L648" s="56">
        <f t="shared" si="69"/>
        <v>9.6131732670990303E-2</v>
      </c>
      <c r="M648" s="5">
        <f t="shared" si="70"/>
        <v>0.82507704337426979</v>
      </c>
      <c r="N648" s="5">
        <f t="shared" si="71"/>
        <v>7.7365346580194103E-2</v>
      </c>
      <c r="O648" s="32">
        <f t="shared" si="72"/>
        <v>1.4258773745457892E-3</v>
      </c>
    </row>
    <row r="649" spans="1:25" ht="15" x14ac:dyDescent="0.25">
      <c r="A649" s="10">
        <v>2024</v>
      </c>
      <c r="B649" s="10">
        <v>27</v>
      </c>
      <c r="C649" s="10" t="s">
        <v>62</v>
      </c>
      <c r="D649" s="9">
        <v>65.849999999999994</v>
      </c>
      <c r="E649" s="9">
        <v>582.71</v>
      </c>
      <c r="F649" s="9">
        <v>45.25</v>
      </c>
      <c r="G649" s="9">
        <v>0</v>
      </c>
      <c r="H649" s="9">
        <v>0</v>
      </c>
      <c r="I649" s="9">
        <v>0</v>
      </c>
      <c r="J649" s="9">
        <v>0</v>
      </c>
      <c r="K649" s="9">
        <v>693.81</v>
      </c>
      <c r="L649" s="56">
        <f t="shared" si="69"/>
        <v>9.4910710425044315E-2</v>
      </c>
      <c r="M649" s="5">
        <f t="shared" si="70"/>
        <v>0.83986970496245383</v>
      </c>
      <c r="N649" s="5">
        <f t="shared" si="71"/>
        <v>6.5219584612501991E-2</v>
      </c>
      <c r="O649" s="53">
        <f t="shared" si="72"/>
        <v>0</v>
      </c>
      <c r="R649" s="18"/>
      <c r="S649" s="18"/>
      <c r="T649" s="18"/>
      <c r="U649" s="18"/>
      <c r="V649" s="18"/>
      <c r="W649" s="18"/>
      <c r="X649" s="18"/>
      <c r="Y649" s="18"/>
    </row>
    <row r="650" spans="1:25" ht="15" x14ac:dyDescent="0.25">
      <c r="A650" s="10">
        <v>2024</v>
      </c>
      <c r="B650" s="10">
        <v>28</v>
      </c>
      <c r="C650" s="10" t="s">
        <v>78</v>
      </c>
      <c r="D650" s="9">
        <v>122.4</v>
      </c>
      <c r="E650" s="9">
        <v>1329.28</v>
      </c>
      <c r="F650" s="9">
        <v>124</v>
      </c>
      <c r="G650" s="9">
        <v>0</v>
      </c>
      <c r="H650" s="9">
        <v>0</v>
      </c>
      <c r="I650" s="9">
        <v>0</v>
      </c>
      <c r="J650" s="9">
        <v>0</v>
      </c>
      <c r="K650" s="9">
        <v>1575.68</v>
      </c>
      <c r="L650" s="56">
        <f t="shared" si="69"/>
        <v>7.7680747359870031E-2</v>
      </c>
      <c r="M650" s="5">
        <f t="shared" si="70"/>
        <v>0.84362307067424858</v>
      </c>
      <c r="N650" s="5">
        <f t="shared" si="71"/>
        <v>7.8696181965881393E-2</v>
      </c>
      <c r="O650" s="53">
        <f t="shared" si="72"/>
        <v>0</v>
      </c>
      <c r="R650" s="18"/>
      <c r="S650" s="18"/>
      <c r="T650" s="18"/>
      <c r="U650" s="18"/>
      <c r="V650" s="18"/>
      <c r="W650" s="18"/>
      <c r="X650" s="18"/>
      <c r="Y650" s="18"/>
    </row>
    <row r="651" spans="1:25" ht="15" x14ac:dyDescent="0.25">
      <c r="A651" s="10">
        <v>2024</v>
      </c>
      <c r="B651" s="10">
        <v>29</v>
      </c>
      <c r="C651" s="10" t="s">
        <v>38</v>
      </c>
      <c r="D651" s="9">
        <v>45</v>
      </c>
      <c r="E651" s="9">
        <v>641.52</v>
      </c>
      <c r="F651" s="9">
        <v>0</v>
      </c>
      <c r="G651" s="9">
        <v>0</v>
      </c>
      <c r="H651" s="9">
        <v>0</v>
      </c>
      <c r="I651" s="9">
        <v>0</v>
      </c>
      <c r="J651" s="9">
        <v>0</v>
      </c>
      <c r="K651" s="9">
        <v>686.52</v>
      </c>
      <c r="L651" s="56">
        <f t="shared" si="69"/>
        <v>6.5547981122181437E-2</v>
      </c>
      <c r="M651" s="5">
        <f t="shared" si="70"/>
        <v>0.93445201887781859</v>
      </c>
      <c r="N651" s="5">
        <f t="shared" si="71"/>
        <v>0</v>
      </c>
      <c r="O651" s="32">
        <f t="shared" si="72"/>
        <v>0</v>
      </c>
      <c r="R651"/>
      <c r="S651"/>
      <c r="T651"/>
      <c r="U651"/>
      <c r="V651" s="32"/>
      <c r="W651" s="32"/>
      <c r="X651" s="17"/>
      <c r="Y651"/>
    </row>
    <row r="652" spans="1:25" ht="15" x14ac:dyDescent="0.25">
      <c r="A652" s="10">
        <v>2024</v>
      </c>
      <c r="B652" s="10">
        <v>30</v>
      </c>
      <c r="C652" s="10" t="s">
        <v>56</v>
      </c>
      <c r="D652" s="9">
        <v>30.02</v>
      </c>
      <c r="E652" s="9">
        <v>216.94</v>
      </c>
      <c r="F652" s="9">
        <v>9.9499999999999993</v>
      </c>
      <c r="G652" s="9">
        <v>0</v>
      </c>
      <c r="H652" s="9">
        <v>0</v>
      </c>
      <c r="I652" s="9">
        <v>0</v>
      </c>
      <c r="J652" s="9">
        <v>0</v>
      </c>
      <c r="K652" s="9">
        <v>256.91000000000003</v>
      </c>
      <c r="L652" s="56">
        <f t="shared" si="69"/>
        <v>0.11685025884551009</v>
      </c>
      <c r="M652" s="5">
        <f t="shared" si="70"/>
        <v>0.84442022498151093</v>
      </c>
      <c r="N652" s="5">
        <f t="shared" si="71"/>
        <v>3.8729516172978859E-2</v>
      </c>
      <c r="O652" s="32">
        <f t="shared" si="72"/>
        <v>0</v>
      </c>
      <c r="R652"/>
      <c r="S652"/>
      <c r="T652"/>
      <c r="U652"/>
      <c r="V652" s="32"/>
      <c r="W652" s="32"/>
      <c r="X652" s="17"/>
      <c r="Y652"/>
    </row>
    <row r="653" spans="1:25" ht="15" x14ac:dyDescent="0.25">
      <c r="A653" s="10">
        <v>2024</v>
      </c>
      <c r="B653" s="10">
        <v>36</v>
      </c>
      <c r="C653" s="10" t="s">
        <v>40</v>
      </c>
      <c r="D653" s="9">
        <v>152.80000000000001</v>
      </c>
      <c r="E653" s="9">
        <v>917.9</v>
      </c>
      <c r="F653" s="9">
        <v>74</v>
      </c>
      <c r="G653" s="9">
        <v>0</v>
      </c>
      <c r="H653" s="9">
        <v>0</v>
      </c>
      <c r="I653" s="9">
        <v>0</v>
      </c>
      <c r="J653" s="9">
        <v>0</v>
      </c>
      <c r="K653" s="9">
        <v>1144.7</v>
      </c>
      <c r="L653" s="56">
        <f t="shared" si="69"/>
        <v>0.13348475583122216</v>
      </c>
      <c r="M653" s="5">
        <f t="shared" si="70"/>
        <v>0.80186948545470427</v>
      </c>
      <c r="N653" s="5">
        <f t="shared" si="71"/>
        <v>6.4645758714073548E-2</v>
      </c>
      <c r="O653" s="32">
        <f t="shared" si="72"/>
        <v>0</v>
      </c>
      <c r="R653"/>
      <c r="S653"/>
      <c r="T653"/>
      <c r="U653"/>
      <c r="V653" s="32"/>
      <c r="W653" s="32"/>
      <c r="X653" s="17"/>
      <c r="Y653"/>
    </row>
    <row r="654" spans="1:25" ht="15" x14ac:dyDescent="0.25">
      <c r="A654" s="10">
        <v>2024</v>
      </c>
      <c r="B654" s="10">
        <v>43</v>
      </c>
      <c r="C654" s="10" t="s">
        <v>86</v>
      </c>
      <c r="D654" s="9">
        <v>35.4</v>
      </c>
      <c r="E654" s="9">
        <v>201</v>
      </c>
      <c r="F654" s="9">
        <v>31.5</v>
      </c>
      <c r="G654" s="9">
        <v>0</v>
      </c>
      <c r="H654" s="9">
        <v>0</v>
      </c>
      <c r="I654" s="9">
        <v>0</v>
      </c>
      <c r="J654" s="9">
        <v>0</v>
      </c>
      <c r="K654" s="9">
        <v>267.89999999999998</v>
      </c>
      <c r="L654" s="56">
        <f t="shared" si="69"/>
        <v>0.13213885778275478</v>
      </c>
      <c r="M654" s="5">
        <f t="shared" si="70"/>
        <v>0.75027995520716695</v>
      </c>
      <c r="N654" s="5">
        <f t="shared" si="71"/>
        <v>0.1175811870100784</v>
      </c>
      <c r="O654" s="32">
        <f t="shared" si="72"/>
        <v>0</v>
      </c>
      <c r="R654"/>
      <c r="S654"/>
      <c r="T654"/>
      <c r="U654"/>
      <c r="V654" s="32"/>
      <c r="W654" s="32"/>
      <c r="X654" s="17"/>
      <c r="Y654"/>
    </row>
    <row r="655" spans="1:25" ht="15" x14ac:dyDescent="0.25">
      <c r="A655" s="10">
        <v>2024</v>
      </c>
      <c r="B655" s="10">
        <v>31</v>
      </c>
      <c r="C655" s="10" t="s">
        <v>64</v>
      </c>
      <c r="D655" s="9">
        <v>39.53</v>
      </c>
      <c r="E655" s="9">
        <v>413.58</v>
      </c>
      <c r="F655" s="9">
        <v>42.3</v>
      </c>
      <c r="G655" s="9">
        <v>0</v>
      </c>
      <c r="H655" s="9">
        <v>0</v>
      </c>
      <c r="I655" s="9">
        <v>0</v>
      </c>
      <c r="J655" s="9">
        <v>0</v>
      </c>
      <c r="K655" s="9">
        <v>495.41</v>
      </c>
      <c r="L655" s="56">
        <f t="shared" si="69"/>
        <v>7.979249510506449E-2</v>
      </c>
      <c r="M655" s="5">
        <f t="shared" si="70"/>
        <v>0.83482368139520791</v>
      </c>
      <c r="N655" s="5">
        <f t="shared" si="71"/>
        <v>8.5383823499727493E-2</v>
      </c>
      <c r="O655" s="32">
        <f t="shared" si="72"/>
        <v>0</v>
      </c>
      <c r="R655"/>
      <c r="S655"/>
      <c r="T655"/>
      <c r="U655"/>
      <c r="V655" s="32"/>
      <c r="W655" s="32"/>
      <c r="X655" s="17"/>
      <c r="Y655"/>
    </row>
    <row r="656" spans="1:25" ht="15" x14ac:dyDescent="0.25">
      <c r="A656" s="10">
        <v>2024</v>
      </c>
      <c r="B656" s="10">
        <v>32</v>
      </c>
      <c r="C656" s="10" t="s">
        <v>72</v>
      </c>
      <c r="D656" s="9">
        <v>187.55</v>
      </c>
      <c r="E656" s="9">
        <v>1807.2</v>
      </c>
      <c r="F656" s="9">
        <v>180.55</v>
      </c>
      <c r="G656" s="9">
        <v>0</v>
      </c>
      <c r="H656" s="9">
        <v>0</v>
      </c>
      <c r="I656" s="9">
        <v>0</v>
      </c>
      <c r="J656" s="9">
        <v>25.5</v>
      </c>
      <c r="K656" s="9">
        <v>2205.3000000000002</v>
      </c>
      <c r="L656" s="56">
        <f t="shared" si="69"/>
        <v>8.5045118577971243E-2</v>
      </c>
      <c r="M656" s="5">
        <f t="shared" si="70"/>
        <v>0.81948034281050197</v>
      </c>
      <c r="N656" s="5">
        <f t="shared" si="71"/>
        <v>8.1870947263410876E-2</v>
      </c>
      <c r="O656" s="32">
        <f t="shared" si="72"/>
        <v>1.1563052645898516E-2</v>
      </c>
      <c r="R656"/>
      <c r="S656"/>
      <c r="T656"/>
      <c r="U656"/>
      <c r="V656" s="32"/>
      <c r="W656" s="32"/>
      <c r="X656" s="17"/>
      <c r="Y656"/>
    </row>
    <row r="657" spans="1:25" ht="15" x14ac:dyDescent="0.25">
      <c r="A657" s="10">
        <v>2024</v>
      </c>
      <c r="B657" s="10">
        <v>33</v>
      </c>
      <c r="C657" s="10" t="s">
        <v>88</v>
      </c>
      <c r="D657" s="9">
        <v>17.95</v>
      </c>
      <c r="E657" s="9">
        <v>397.61</v>
      </c>
      <c r="F657" s="9">
        <v>17.95</v>
      </c>
      <c r="G657" s="9">
        <v>0</v>
      </c>
      <c r="H657" s="9">
        <v>0</v>
      </c>
      <c r="I657" s="9">
        <v>0</v>
      </c>
      <c r="J657" s="9">
        <v>0</v>
      </c>
      <c r="K657" s="9">
        <v>433.51</v>
      </c>
      <c r="L657" s="56">
        <f t="shared" si="69"/>
        <v>4.1406195935503216E-2</v>
      </c>
      <c r="M657" s="5">
        <f t="shared" si="70"/>
        <v>0.91718760812899358</v>
      </c>
      <c r="N657" s="5">
        <f t="shared" si="71"/>
        <v>4.1406195935503216E-2</v>
      </c>
      <c r="O657" s="32">
        <f t="shared" si="72"/>
        <v>0</v>
      </c>
      <c r="R657"/>
      <c r="S657"/>
      <c r="T657"/>
      <c r="U657"/>
      <c r="V657" s="32"/>
      <c r="W657" s="32"/>
      <c r="X657" s="32"/>
      <c r="Y657"/>
    </row>
    <row r="658" spans="1:25" ht="15" x14ac:dyDescent="0.25">
      <c r="A658" s="10">
        <v>2024</v>
      </c>
      <c r="B658" s="10">
        <v>41</v>
      </c>
      <c r="C658" s="10" t="s">
        <v>90</v>
      </c>
      <c r="D658" s="9">
        <v>19.3</v>
      </c>
      <c r="E658" s="9">
        <v>167.25</v>
      </c>
      <c r="F658" s="9">
        <v>10.8</v>
      </c>
      <c r="G658" s="9">
        <v>0</v>
      </c>
      <c r="H658" s="9">
        <v>0</v>
      </c>
      <c r="I658" s="9">
        <v>0</v>
      </c>
      <c r="J658" s="9">
        <v>0</v>
      </c>
      <c r="K658" s="9">
        <v>197.35</v>
      </c>
      <c r="L658" s="56">
        <f t="shared" si="69"/>
        <v>9.7795794274132264E-2</v>
      </c>
      <c r="M658" s="5">
        <f t="shared" si="70"/>
        <v>0.84747909804915122</v>
      </c>
      <c r="N658" s="5">
        <f t="shared" si="71"/>
        <v>5.4725107676716497E-2</v>
      </c>
      <c r="O658" s="32">
        <f t="shared" si="72"/>
        <v>0</v>
      </c>
      <c r="R658"/>
      <c r="S658"/>
      <c r="T658"/>
      <c r="U658"/>
      <c r="V658" s="32"/>
      <c r="W658" s="32"/>
      <c r="X658" s="32"/>
      <c r="Y658"/>
    </row>
    <row r="659" spans="1:25" ht="15" x14ac:dyDescent="0.25">
      <c r="A659" s="10">
        <v>2024</v>
      </c>
      <c r="B659" s="10">
        <v>34</v>
      </c>
      <c r="C659" s="10" t="s">
        <v>94</v>
      </c>
      <c r="D659" s="9">
        <v>61.7</v>
      </c>
      <c r="E659" s="9">
        <v>530.9</v>
      </c>
      <c r="F659" s="9">
        <v>46</v>
      </c>
      <c r="G659" s="9">
        <v>0</v>
      </c>
      <c r="H659" s="9">
        <v>0</v>
      </c>
      <c r="I659" s="9">
        <v>0</v>
      </c>
      <c r="J659" s="9">
        <v>0</v>
      </c>
      <c r="K659" s="9">
        <v>638.6</v>
      </c>
      <c r="L659" s="56">
        <f t="shared" si="69"/>
        <v>9.6617601002192299E-2</v>
      </c>
      <c r="M659" s="5">
        <f t="shared" si="70"/>
        <v>0.8313498277481991</v>
      </c>
      <c r="N659" s="5">
        <f t="shared" si="71"/>
        <v>7.2032571249608518E-2</v>
      </c>
      <c r="O659" s="32">
        <f t="shared" si="72"/>
        <v>0</v>
      </c>
      <c r="R659"/>
      <c r="S659"/>
      <c r="T659"/>
      <c r="U659"/>
      <c r="V659" s="32"/>
      <c r="W659" s="32"/>
      <c r="X659" s="32"/>
      <c r="Y659"/>
    </row>
    <row r="660" spans="1:25" ht="15" x14ac:dyDescent="0.25">
      <c r="A660" s="2">
        <v>2024</v>
      </c>
      <c r="B660" t="s">
        <v>100</v>
      </c>
      <c r="D660" s="2">
        <f>SUM(D617:D659)</f>
        <v>2226.44</v>
      </c>
      <c r="E660" s="2">
        <f>SUM(E617:E659)</f>
        <v>26283.860000000008</v>
      </c>
      <c r="F660" s="2">
        <f>SUM(F617:F659)</f>
        <v>2333.8500000000004</v>
      </c>
      <c r="G660" s="2">
        <f t="shared" ref="G660" si="73">SUM(G617:G659)</f>
        <v>96</v>
      </c>
      <c r="H660" s="2">
        <f t="shared" ref="H660" si="74">SUM(H617:H659)</f>
        <v>18</v>
      </c>
      <c r="I660" s="2">
        <f t="shared" ref="I660" si="75">SUM(I617:I659)</f>
        <v>106.5</v>
      </c>
      <c r="J660" s="2">
        <f t="shared" ref="J660" si="76">SUM(J617:J659)</f>
        <v>48.69</v>
      </c>
      <c r="K660" s="2">
        <f t="shared" ref="K660" si="77">SUM(K617:K659)</f>
        <v>31122.34</v>
      </c>
      <c r="L660" s="56">
        <f t="shared" si="69"/>
        <v>7.1538322632552692E-2</v>
      </c>
      <c r="M660" s="5">
        <f t="shared" si="70"/>
        <v>0.8445335408584318</v>
      </c>
      <c r="N660" s="5">
        <f t="shared" si="71"/>
        <v>7.4989541274852745E-2</v>
      </c>
      <c r="O660" s="32">
        <f t="shared" si="72"/>
        <v>8.6494138936853721E-3</v>
      </c>
      <c r="R660"/>
      <c r="S660"/>
      <c r="T660"/>
      <c r="U660"/>
      <c r="V660" s="32"/>
      <c r="W660" s="32"/>
      <c r="X660" s="32"/>
      <c r="Y660"/>
    </row>
    <row r="661" spans="1:25" ht="15.75" thickBot="1" x14ac:dyDescent="0.3">
      <c r="A661" s="49">
        <v>2024</v>
      </c>
      <c r="B661" s="49" t="s">
        <v>317</v>
      </c>
      <c r="C661" s="48"/>
      <c r="D661" s="48">
        <f>D660-D646</f>
        <v>2161.54</v>
      </c>
      <c r="E661" s="48">
        <f>E660-E646</f>
        <v>26090.280000000006</v>
      </c>
      <c r="F661" s="48">
        <f>F660-F646</f>
        <v>1747.1500000000003</v>
      </c>
      <c r="G661" s="48">
        <f t="shared" ref="G661" si="78">G660-G646</f>
        <v>0</v>
      </c>
      <c r="H661" s="48">
        <f t="shared" ref="H661" si="79">H660-H646</f>
        <v>0</v>
      </c>
      <c r="I661" s="48">
        <f t="shared" ref="I661" si="80">I660-I646</f>
        <v>0</v>
      </c>
      <c r="J661" s="48">
        <f t="shared" ref="J661" si="81">J660-J646</f>
        <v>48.69</v>
      </c>
      <c r="K661" s="48">
        <f>K660-K646</f>
        <v>30056.66</v>
      </c>
      <c r="L661" s="50">
        <f>D661/K661</f>
        <v>7.1915508908840839E-2</v>
      </c>
      <c r="M661" s="51">
        <f t="shared" si="70"/>
        <v>0.86803656826806463</v>
      </c>
      <c r="N661" s="51">
        <f>F661/K661</f>
        <v>5.8128547882565808E-2</v>
      </c>
      <c r="O661" s="51">
        <f t="shared" si="72"/>
        <v>1.6199404724277415E-3</v>
      </c>
      <c r="R661"/>
      <c r="S661"/>
      <c r="T661"/>
      <c r="U661"/>
      <c r="V661" s="32"/>
      <c r="W661" s="32"/>
      <c r="X661" s="32"/>
      <c r="Y661"/>
    </row>
    <row r="662" spans="1:25" s="66" customFormat="1" ht="15" x14ac:dyDescent="0.25">
      <c r="A662" s="78" t="s">
        <v>101</v>
      </c>
      <c r="B662" s="78" t="s">
        <v>351</v>
      </c>
      <c r="C662" s="78" t="s">
        <v>352</v>
      </c>
      <c r="D662" s="79" t="s">
        <v>102</v>
      </c>
      <c r="E662" s="79" t="s">
        <v>103</v>
      </c>
      <c r="F662" s="79" t="s">
        <v>104</v>
      </c>
      <c r="G662" s="79" t="s">
        <v>105</v>
      </c>
      <c r="H662" s="79" t="s">
        <v>106</v>
      </c>
      <c r="I662" s="79" t="s">
        <v>107</v>
      </c>
      <c r="J662" s="79" t="s">
        <v>108</v>
      </c>
      <c r="K662" s="79" t="s">
        <v>100</v>
      </c>
      <c r="L662" s="56" t="s">
        <v>321</v>
      </c>
      <c r="M662" s="80" t="s">
        <v>323</v>
      </c>
      <c r="N662" s="80" t="s">
        <v>322</v>
      </c>
      <c r="O662" s="66" t="s">
        <v>354</v>
      </c>
      <c r="R662" s="18"/>
      <c r="S662" s="18"/>
      <c r="T662" s="18"/>
      <c r="U662" s="18"/>
      <c r="V662" s="81"/>
      <c r="W662" s="81"/>
      <c r="X662" s="81"/>
      <c r="Y662" s="18"/>
    </row>
    <row r="663" spans="1:25" ht="15" x14ac:dyDescent="0.25">
      <c r="A663" s="10">
        <v>2025</v>
      </c>
      <c r="B663" s="10">
        <v>2</v>
      </c>
      <c r="C663" s="10" t="s">
        <v>12</v>
      </c>
      <c r="D663" s="9">
        <v>52.9</v>
      </c>
      <c r="E663" s="9">
        <v>446.09</v>
      </c>
      <c r="F663" s="9">
        <v>53.2</v>
      </c>
      <c r="G663" s="9">
        <v>0</v>
      </c>
      <c r="H663" s="9">
        <v>0</v>
      </c>
      <c r="I663" s="9">
        <v>0</v>
      </c>
      <c r="J663" s="9">
        <v>0</v>
      </c>
      <c r="K663" s="9">
        <v>552.19000000000005</v>
      </c>
      <c r="L663" s="57">
        <f>D663/K663</f>
        <v>9.5800358572230557E-2</v>
      </c>
      <c r="M663" s="5">
        <f>E663/K663</f>
        <v>0.80785599159709509</v>
      </c>
      <c r="N663" s="5">
        <f>F663/K663</f>
        <v>9.6343649830674213E-2</v>
      </c>
      <c r="O663" s="82">
        <f>(G663+H663+I663+J663)/K663</f>
        <v>0</v>
      </c>
      <c r="R663"/>
      <c r="S663"/>
      <c r="T663"/>
      <c r="U663"/>
      <c r="V663" s="32"/>
      <c r="W663" s="32"/>
      <c r="X663" s="32"/>
      <c r="Y663"/>
    </row>
    <row r="664" spans="1:25" ht="15" x14ac:dyDescent="0.25">
      <c r="A664" s="10">
        <v>2025</v>
      </c>
      <c r="B664" s="10">
        <v>3</v>
      </c>
      <c r="C664" s="10" t="s">
        <v>14</v>
      </c>
      <c r="D664" s="9">
        <v>14.4</v>
      </c>
      <c r="E664" s="9">
        <v>74.849999999999994</v>
      </c>
      <c r="F664" s="9">
        <v>4.8</v>
      </c>
      <c r="G664" s="9">
        <v>0</v>
      </c>
      <c r="H664" s="9">
        <v>0</v>
      </c>
      <c r="I664" s="9">
        <v>0</v>
      </c>
      <c r="J664" s="9">
        <v>0</v>
      </c>
      <c r="K664" s="9">
        <v>94.05</v>
      </c>
      <c r="L664" s="57">
        <f t="shared" ref="L664:L704" si="82">D664/K664</f>
        <v>0.15311004784688997</v>
      </c>
      <c r="M664" s="5">
        <f t="shared" ref="M664:M704" si="83">E664/K664</f>
        <v>0.79585326953748003</v>
      </c>
      <c r="N664" s="5">
        <f t="shared" ref="N664:N704" si="84">F664/K664</f>
        <v>5.1036682615629984E-2</v>
      </c>
      <c r="O664" s="82">
        <f t="shared" ref="O664:O704" si="85">(G664+H664+I664+J664)/K664</f>
        <v>0</v>
      </c>
      <c r="R664"/>
      <c r="S664"/>
      <c r="T664"/>
      <c r="U664"/>
      <c r="V664" s="32"/>
      <c r="W664" s="32"/>
      <c r="X664" s="32"/>
      <c r="Y664"/>
    </row>
    <row r="665" spans="1:25" ht="15" x14ac:dyDescent="0.25">
      <c r="A665" s="10">
        <v>2025</v>
      </c>
      <c r="B665" s="10">
        <v>4</v>
      </c>
      <c r="C665" s="10" t="s">
        <v>16</v>
      </c>
      <c r="D665" s="9">
        <v>62.5</v>
      </c>
      <c r="E665" s="9">
        <v>287.70999999999998</v>
      </c>
      <c r="F665" s="9">
        <v>44.2</v>
      </c>
      <c r="G665" s="9">
        <v>0</v>
      </c>
      <c r="H665" s="9">
        <v>0</v>
      </c>
      <c r="I665" s="9">
        <v>0</v>
      </c>
      <c r="J665" s="9">
        <v>0</v>
      </c>
      <c r="K665" s="9">
        <v>394.41</v>
      </c>
      <c r="L665" s="57">
        <f t="shared" si="82"/>
        <v>0.15846454197408788</v>
      </c>
      <c r="M665" s="5">
        <f t="shared" si="83"/>
        <v>0.72946933394183711</v>
      </c>
      <c r="N665" s="5">
        <f t="shared" si="84"/>
        <v>0.11206612408407494</v>
      </c>
      <c r="O665" s="82">
        <f t="shared" si="85"/>
        <v>0</v>
      </c>
      <c r="R665"/>
      <c r="S665"/>
      <c r="T665"/>
      <c r="U665"/>
      <c r="V665" s="16"/>
      <c r="W665" s="16"/>
      <c r="X665" s="16"/>
      <c r="Y665"/>
    </row>
    <row r="666" spans="1:25" x14ac:dyDescent="0.2">
      <c r="A666" s="10">
        <v>2025</v>
      </c>
      <c r="B666" s="10">
        <v>35</v>
      </c>
      <c r="C666" s="10" t="s">
        <v>18</v>
      </c>
      <c r="D666" s="9">
        <v>38.520000000000003</v>
      </c>
      <c r="E666" s="9">
        <v>753.4</v>
      </c>
      <c r="F666" s="9">
        <v>13.5</v>
      </c>
      <c r="G666" s="9">
        <v>0</v>
      </c>
      <c r="H666" s="9">
        <v>0</v>
      </c>
      <c r="I666" s="9">
        <v>0</v>
      </c>
      <c r="J666" s="9">
        <v>5</v>
      </c>
      <c r="K666" s="9">
        <v>810.42</v>
      </c>
      <c r="L666" s="57">
        <f t="shared" si="82"/>
        <v>4.7530909898571116E-2</v>
      </c>
      <c r="M666" s="5">
        <f t="shared" si="83"/>
        <v>0.92964142049801335</v>
      </c>
      <c r="N666" s="5">
        <f t="shared" si="84"/>
        <v>1.6658029170059971E-2</v>
      </c>
      <c r="O666" s="82">
        <f t="shared" si="85"/>
        <v>6.1696404333555447E-3</v>
      </c>
    </row>
    <row r="667" spans="1:25" x14ac:dyDescent="0.2">
      <c r="A667" s="10">
        <v>2025</v>
      </c>
      <c r="B667" s="10">
        <v>39</v>
      </c>
      <c r="C667" s="10" t="s">
        <v>20</v>
      </c>
      <c r="D667" s="9">
        <v>26.65</v>
      </c>
      <c r="E667" s="9">
        <v>1157.81</v>
      </c>
      <c r="F667" s="9">
        <v>13.2</v>
      </c>
      <c r="G667" s="9">
        <v>0</v>
      </c>
      <c r="H667" s="9">
        <v>0</v>
      </c>
      <c r="I667" s="9">
        <v>0</v>
      </c>
      <c r="J667" s="9">
        <v>0</v>
      </c>
      <c r="K667" s="9">
        <v>1197.6600000000001</v>
      </c>
      <c r="L667" s="57">
        <f t="shared" si="82"/>
        <v>2.2251724195514584E-2</v>
      </c>
      <c r="M667" s="5">
        <f t="shared" si="83"/>
        <v>0.96672678389526234</v>
      </c>
      <c r="N667" s="5">
        <f t="shared" si="84"/>
        <v>1.1021491909222983E-2</v>
      </c>
      <c r="O667" s="82">
        <f t="shared" si="85"/>
        <v>0</v>
      </c>
    </row>
    <row r="668" spans="1:25" x14ac:dyDescent="0.2">
      <c r="A668" s="10">
        <v>2025</v>
      </c>
      <c r="B668" s="10">
        <v>37</v>
      </c>
      <c r="C668" s="10" t="s">
        <v>80</v>
      </c>
      <c r="D668" s="9">
        <v>12</v>
      </c>
      <c r="E668" s="9">
        <v>320.5</v>
      </c>
      <c r="F668" s="9">
        <v>6</v>
      </c>
      <c r="G668" s="9">
        <v>0</v>
      </c>
      <c r="H668" s="9">
        <v>0</v>
      </c>
      <c r="I668" s="9">
        <v>0</v>
      </c>
      <c r="J668" s="9">
        <v>0</v>
      </c>
      <c r="K668" s="9">
        <v>338.5</v>
      </c>
      <c r="L668" s="57">
        <f t="shared" si="82"/>
        <v>3.5450516986706058E-2</v>
      </c>
      <c r="M668" s="5">
        <f t="shared" si="83"/>
        <v>0.94682422451994097</v>
      </c>
      <c r="N668" s="5">
        <f t="shared" si="84"/>
        <v>1.7725258493353029E-2</v>
      </c>
      <c r="O668" s="82">
        <f t="shared" si="85"/>
        <v>0</v>
      </c>
    </row>
    <row r="669" spans="1:25" s="91" customFormat="1" x14ac:dyDescent="0.2">
      <c r="A669" s="86">
        <v>2025</v>
      </c>
      <c r="B669" s="86">
        <v>5</v>
      </c>
      <c r="C669" s="86" t="s">
        <v>22</v>
      </c>
      <c r="D669" s="87">
        <v>102.5</v>
      </c>
      <c r="E669" s="87">
        <v>821.72</v>
      </c>
      <c r="F669" s="87">
        <v>115.04</v>
      </c>
      <c r="G669" s="87">
        <v>0</v>
      </c>
      <c r="H669" s="87">
        <v>0</v>
      </c>
      <c r="I669" s="87">
        <v>0</v>
      </c>
      <c r="J669" s="87">
        <v>2.1</v>
      </c>
      <c r="K669" s="87">
        <v>1041.3599999999999</v>
      </c>
      <c r="L669" s="88">
        <f t="shared" si="82"/>
        <v>9.8428977490973346E-2</v>
      </c>
      <c r="M669" s="89">
        <f t="shared" si="83"/>
        <v>0.78908350618422074</v>
      </c>
      <c r="N669" s="89">
        <f t="shared" si="84"/>
        <v>0.11047092263962512</v>
      </c>
      <c r="O669" s="90">
        <f t="shared" si="85"/>
        <v>2.0165936851809173E-3</v>
      </c>
    </row>
    <row r="670" spans="1:25" x14ac:dyDescent="0.2">
      <c r="A670" s="10">
        <v>2025</v>
      </c>
      <c r="B670" s="10">
        <v>98</v>
      </c>
      <c r="C670" s="10" t="s">
        <v>96</v>
      </c>
      <c r="D670" s="9">
        <v>0</v>
      </c>
      <c r="E670" s="9">
        <v>94.4</v>
      </c>
      <c r="F670" s="9">
        <v>0</v>
      </c>
      <c r="G670" s="9">
        <v>0</v>
      </c>
      <c r="H670" s="9">
        <v>0</v>
      </c>
      <c r="I670" s="9">
        <v>0</v>
      </c>
      <c r="J670" s="9">
        <v>0</v>
      </c>
      <c r="K670" s="9">
        <v>94.4</v>
      </c>
      <c r="L670" s="57">
        <f t="shared" si="82"/>
        <v>0</v>
      </c>
      <c r="M670" s="5">
        <f t="shared" si="83"/>
        <v>1</v>
      </c>
      <c r="N670" s="5">
        <f t="shared" si="84"/>
        <v>0</v>
      </c>
      <c r="O670" s="82">
        <f t="shared" si="85"/>
        <v>0</v>
      </c>
    </row>
    <row r="671" spans="1:25" x14ac:dyDescent="0.2">
      <c r="A671" s="10">
        <v>2025</v>
      </c>
      <c r="B671" s="10">
        <v>6</v>
      </c>
      <c r="C671" s="10" t="s">
        <v>26</v>
      </c>
      <c r="D671" s="9">
        <v>75.48</v>
      </c>
      <c r="E671" s="9">
        <v>970.52</v>
      </c>
      <c r="F671" s="9">
        <v>9.1</v>
      </c>
      <c r="G671" s="9">
        <v>0</v>
      </c>
      <c r="H671" s="9">
        <v>0</v>
      </c>
      <c r="I671" s="9">
        <v>0</v>
      </c>
      <c r="J671" s="9">
        <v>0</v>
      </c>
      <c r="K671" s="9">
        <v>1055.0999999999999</v>
      </c>
      <c r="L671" s="57">
        <f t="shared" si="82"/>
        <v>7.153824282058574E-2</v>
      </c>
      <c r="M671" s="5">
        <f t="shared" si="83"/>
        <v>0.91983698227656152</v>
      </c>
      <c r="N671" s="5">
        <f t="shared" si="84"/>
        <v>8.6247749028528099E-3</v>
      </c>
      <c r="O671" s="82">
        <f t="shared" si="85"/>
        <v>0</v>
      </c>
    </row>
    <row r="672" spans="1:25" x14ac:dyDescent="0.2">
      <c r="A672" s="10">
        <v>2025</v>
      </c>
      <c r="B672" s="10">
        <v>7</v>
      </c>
      <c r="C672" s="10" t="s">
        <v>24</v>
      </c>
      <c r="D672" s="9">
        <v>47.25</v>
      </c>
      <c r="E672" s="9">
        <v>1249.0999999999999</v>
      </c>
      <c r="F672" s="9">
        <v>88.3</v>
      </c>
      <c r="G672" s="9">
        <v>0</v>
      </c>
      <c r="H672" s="9">
        <v>0</v>
      </c>
      <c r="I672" s="9">
        <v>0</v>
      </c>
      <c r="J672" s="9">
        <v>0</v>
      </c>
      <c r="K672" s="9">
        <v>1384.65</v>
      </c>
      <c r="L672" s="57">
        <f t="shared" si="82"/>
        <v>3.412414689632759E-2</v>
      </c>
      <c r="M672" s="5">
        <f t="shared" si="83"/>
        <v>0.90210522514714897</v>
      </c>
      <c r="N672" s="5">
        <f t="shared" si="84"/>
        <v>6.3770627956523301E-2</v>
      </c>
      <c r="O672" s="82">
        <f t="shared" si="85"/>
        <v>0</v>
      </c>
    </row>
    <row r="673" spans="1:15" x14ac:dyDescent="0.2">
      <c r="A673" s="10">
        <v>2025</v>
      </c>
      <c r="B673" s="10">
        <v>44</v>
      </c>
      <c r="C673" s="10" t="s">
        <v>42</v>
      </c>
      <c r="D673" s="9">
        <v>12.6</v>
      </c>
      <c r="E673" s="9">
        <v>122.45</v>
      </c>
      <c r="F673" s="9">
        <v>11</v>
      </c>
      <c r="G673" s="9">
        <v>0</v>
      </c>
      <c r="H673" s="9">
        <v>0</v>
      </c>
      <c r="I673" s="9">
        <v>0</v>
      </c>
      <c r="J673" s="9">
        <v>0</v>
      </c>
      <c r="K673" s="9">
        <v>146.05000000000001</v>
      </c>
      <c r="L673" s="57">
        <f t="shared" si="82"/>
        <v>8.6271824717562465E-2</v>
      </c>
      <c r="M673" s="5">
        <f t="shared" si="83"/>
        <v>0.83841150290996225</v>
      </c>
      <c r="N673" s="5">
        <f t="shared" si="84"/>
        <v>7.5316672372475177E-2</v>
      </c>
      <c r="O673" s="82">
        <f t="shared" si="85"/>
        <v>0</v>
      </c>
    </row>
    <row r="674" spans="1:15" x14ac:dyDescent="0.2">
      <c r="A674" s="10">
        <v>2025</v>
      </c>
      <c r="B674" s="10">
        <v>15</v>
      </c>
      <c r="C674" s="10" t="s">
        <v>58</v>
      </c>
      <c r="D674" s="9">
        <v>3.2</v>
      </c>
      <c r="E674" s="9">
        <v>390.4</v>
      </c>
      <c r="F674" s="9">
        <v>11</v>
      </c>
      <c r="G674" s="9">
        <v>0</v>
      </c>
      <c r="H674" s="9">
        <v>0</v>
      </c>
      <c r="I674" s="9">
        <v>0</v>
      </c>
      <c r="J674" s="9">
        <v>0</v>
      </c>
      <c r="K674" s="9">
        <v>404.6</v>
      </c>
      <c r="L674" s="57">
        <f t="shared" si="82"/>
        <v>7.9090459713297076E-3</v>
      </c>
      <c r="M674" s="5">
        <f t="shared" si="83"/>
        <v>0.96490360850222434</v>
      </c>
      <c r="N674" s="5">
        <f t="shared" si="84"/>
        <v>2.7187345526445871E-2</v>
      </c>
      <c r="O674" s="82">
        <f t="shared" si="85"/>
        <v>0</v>
      </c>
    </row>
    <row r="675" spans="1:15" x14ac:dyDescent="0.2">
      <c r="A675" s="10">
        <v>2025</v>
      </c>
      <c r="B675" s="10">
        <v>16</v>
      </c>
      <c r="C675" s="10" t="s">
        <v>99</v>
      </c>
      <c r="D675" s="9">
        <v>5.9</v>
      </c>
      <c r="E675" s="9">
        <v>285.35000000000002</v>
      </c>
      <c r="F675" s="9">
        <v>7.25</v>
      </c>
      <c r="G675" s="9">
        <v>0</v>
      </c>
      <c r="H675" s="9">
        <v>0</v>
      </c>
      <c r="I675" s="9">
        <v>0</v>
      </c>
      <c r="J675" s="9">
        <v>0</v>
      </c>
      <c r="K675" s="9">
        <v>298.5</v>
      </c>
      <c r="L675" s="57">
        <f t="shared" si="82"/>
        <v>1.9765494137353436E-2</v>
      </c>
      <c r="M675" s="5">
        <f t="shared" si="83"/>
        <v>0.95594639865996656</v>
      </c>
      <c r="N675" s="5">
        <f t="shared" si="84"/>
        <v>2.4288107202680067E-2</v>
      </c>
      <c r="O675" s="82">
        <f t="shared" si="85"/>
        <v>0</v>
      </c>
    </row>
    <row r="676" spans="1:15" x14ac:dyDescent="0.2">
      <c r="A676" s="10">
        <v>2025</v>
      </c>
      <c r="B676" s="10">
        <v>42</v>
      </c>
      <c r="C676" s="10" t="s">
        <v>48</v>
      </c>
      <c r="D676" s="9">
        <v>35.92</v>
      </c>
      <c r="E676" s="9">
        <v>511.37</v>
      </c>
      <c r="F676" s="9">
        <v>25.4</v>
      </c>
      <c r="G676" s="9">
        <v>0</v>
      </c>
      <c r="H676" s="9">
        <v>0</v>
      </c>
      <c r="I676" s="9">
        <v>0</v>
      </c>
      <c r="J676" s="9">
        <v>0</v>
      </c>
      <c r="K676" s="9">
        <v>572.69000000000005</v>
      </c>
      <c r="L676" s="57">
        <f t="shared" si="82"/>
        <v>6.2721542195603205E-2</v>
      </c>
      <c r="M676" s="5">
        <f t="shared" si="83"/>
        <v>0.8929263650491539</v>
      </c>
      <c r="N676" s="5">
        <f t="shared" si="84"/>
        <v>4.4352092755242795E-2</v>
      </c>
      <c r="O676" s="82">
        <f t="shared" si="85"/>
        <v>0</v>
      </c>
    </row>
    <row r="677" spans="1:15" x14ac:dyDescent="0.2">
      <c r="A677" s="10">
        <v>2025</v>
      </c>
      <c r="B677" s="10">
        <v>45</v>
      </c>
      <c r="C677" s="10" t="s">
        <v>353</v>
      </c>
      <c r="D677" s="9">
        <v>5.5</v>
      </c>
      <c r="E677" s="9">
        <v>325.36</v>
      </c>
      <c r="F677" s="9">
        <v>4.5</v>
      </c>
      <c r="G677" s="9">
        <v>0</v>
      </c>
      <c r="H677" s="9">
        <v>0</v>
      </c>
      <c r="I677" s="9">
        <v>0</v>
      </c>
      <c r="J677" s="9">
        <v>0</v>
      </c>
      <c r="K677" s="9">
        <v>335.36</v>
      </c>
      <c r="L677" s="57">
        <f t="shared" si="82"/>
        <v>1.6400286259541985E-2</v>
      </c>
      <c r="M677" s="5">
        <f t="shared" si="83"/>
        <v>0.97018129770992367</v>
      </c>
      <c r="N677" s="5">
        <f t="shared" si="84"/>
        <v>1.341841603053435E-2</v>
      </c>
      <c r="O677" s="82">
        <f t="shared" si="85"/>
        <v>0</v>
      </c>
    </row>
    <row r="678" spans="1:15" x14ac:dyDescent="0.2">
      <c r="A678" s="10">
        <v>2025</v>
      </c>
      <c r="B678" s="10">
        <v>19</v>
      </c>
      <c r="C678" s="10" t="s">
        <v>36</v>
      </c>
      <c r="D678" s="9">
        <v>34.6</v>
      </c>
      <c r="E678" s="9">
        <v>579.04999999999995</v>
      </c>
      <c r="F678" s="9">
        <v>40.6</v>
      </c>
      <c r="G678" s="9">
        <v>0</v>
      </c>
      <c r="H678" s="9">
        <v>0</v>
      </c>
      <c r="I678" s="9">
        <v>0</v>
      </c>
      <c r="J678" s="9">
        <v>0</v>
      </c>
      <c r="K678" s="9">
        <v>654.25</v>
      </c>
      <c r="L678" s="57">
        <f t="shared" si="82"/>
        <v>5.2884982804738252E-2</v>
      </c>
      <c r="M678" s="5">
        <f t="shared" si="83"/>
        <v>0.88505922812380577</v>
      </c>
      <c r="N678" s="5">
        <f t="shared" si="84"/>
        <v>6.2055789071455869E-2</v>
      </c>
      <c r="O678" s="82">
        <f t="shared" si="85"/>
        <v>0</v>
      </c>
    </row>
    <row r="679" spans="1:15" x14ac:dyDescent="0.2">
      <c r="A679" s="10">
        <v>2025</v>
      </c>
      <c r="B679" s="10">
        <v>20</v>
      </c>
      <c r="C679" s="10" t="s">
        <v>84</v>
      </c>
      <c r="D679" s="9">
        <v>42.54</v>
      </c>
      <c r="E679" s="9">
        <v>1024.92</v>
      </c>
      <c r="F679" s="9">
        <v>29.1</v>
      </c>
      <c r="G679" s="9">
        <v>0</v>
      </c>
      <c r="H679" s="9">
        <v>0</v>
      </c>
      <c r="I679" s="9">
        <v>0</v>
      </c>
      <c r="J679" s="9">
        <v>1.6</v>
      </c>
      <c r="K679" s="9">
        <v>1098.1600000000001</v>
      </c>
      <c r="L679" s="57">
        <f t="shared" si="82"/>
        <v>3.8737524586581189E-2</v>
      </c>
      <c r="M679" s="5">
        <f t="shared" si="83"/>
        <v>0.93330662198586722</v>
      </c>
      <c r="N679" s="5">
        <f t="shared" si="84"/>
        <v>2.649887083849348E-2</v>
      </c>
      <c r="O679" s="82">
        <f t="shared" si="85"/>
        <v>1.4569825890580607E-3</v>
      </c>
    </row>
    <row r="680" spans="1:15" x14ac:dyDescent="0.2">
      <c r="A680" s="10">
        <v>2025</v>
      </c>
      <c r="B680" s="10">
        <v>11</v>
      </c>
      <c r="C680" s="10" t="s">
        <v>54</v>
      </c>
      <c r="D680" s="9">
        <v>39.15</v>
      </c>
      <c r="E680" s="9">
        <v>773.77</v>
      </c>
      <c r="F680" s="9">
        <v>30</v>
      </c>
      <c r="G680" s="9">
        <v>0</v>
      </c>
      <c r="H680" s="9">
        <v>0</v>
      </c>
      <c r="I680" s="9">
        <v>0</v>
      </c>
      <c r="J680" s="9">
        <v>0</v>
      </c>
      <c r="K680" s="9">
        <v>842.92</v>
      </c>
      <c r="L680" s="57">
        <f t="shared" si="82"/>
        <v>4.6445688796089783E-2</v>
      </c>
      <c r="M680" s="5">
        <f t="shared" si="83"/>
        <v>0.91796374507663836</v>
      </c>
      <c r="N680" s="5">
        <f t="shared" si="84"/>
        <v>3.5590566127271864E-2</v>
      </c>
      <c r="O680" s="82">
        <f t="shared" si="85"/>
        <v>0</v>
      </c>
    </row>
    <row r="681" spans="1:15" x14ac:dyDescent="0.2">
      <c r="A681" s="10">
        <v>2025</v>
      </c>
      <c r="B681" s="10">
        <v>21</v>
      </c>
      <c r="C681" s="10" t="s">
        <v>76</v>
      </c>
      <c r="D681" s="9">
        <v>7.35</v>
      </c>
      <c r="E681" s="9">
        <v>440.2</v>
      </c>
      <c r="F681" s="9">
        <v>19.75</v>
      </c>
      <c r="G681" s="9">
        <v>0</v>
      </c>
      <c r="H681" s="9">
        <v>0</v>
      </c>
      <c r="I681" s="9">
        <v>0</v>
      </c>
      <c r="J681" s="9">
        <v>0</v>
      </c>
      <c r="K681" s="9">
        <v>467.3</v>
      </c>
      <c r="L681" s="57">
        <f t="shared" si="82"/>
        <v>1.5728653969612667E-2</v>
      </c>
      <c r="M681" s="5">
        <f t="shared" si="83"/>
        <v>0.94200727583993149</v>
      </c>
      <c r="N681" s="5">
        <f t="shared" si="84"/>
        <v>4.2264070190455812E-2</v>
      </c>
      <c r="O681" s="82">
        <f t="shared" si="85"/>
        <v>0</v>
      </c>
    </row>
    <row r="682" spans="1:15" x14ac:dyDescent="0.2">
      <c r="A682" s="10">
        <v>2025</v>
      </c>
      <c r="B682" s="10">
        <v>22</v>
      </c>
      <c r="C682" s="10" t="s">
        <v>74</v>
      </c>
      <c r="D682" s="9">
        <v>44.25</v>
      </c>
      <c r="E682" s="9">
        <v>1082.55</v>
      </c>
      <c r="F682" s="9">
        <v>31.6</v>
      </c>
      <c r="G682" s="9">
        <v>0</v>
      </c>
      <c r="H682" s="9">
        <v>0</v>
      </c>
      <c r="I682" s="9">
        <v>0</v>
      </c>
      <c r="J682" s="9">
        <v>0</v>
      </c>
      <c r="K682" s="9">
        <v>1158.4000000000001</v>
      </c>
      <c r="L682" s="57">
        <f t="shared" si="82"/>
        <v>3.8199240331491711E-2</v>
      </c>
      <c r="M682" s="5">
        <f t="shared" si="83"/>
        <v>0.93452175414364624</v>
      </c>
      <c r="N682" s="5">
        <f t="shared" si="84"/>
        <v>2.7279005524861878E-2</v>
      </c>
      <c r="O682" s="82">
        <f t="shared" si="85"/>
        <v>0</v>
      </c>
    </row>
    <row r="683" spans="1:15" x14ac:dyDescent="0.2">
      <c r="A683" s="2">
        <v>2025</v>
      </c>
      <c r="B683" s="2">
        <v>23</v>
      </c>
      <c r="C683" s="2" t="s">
        <v>50</v>
      </c>
      <c r="D683" s="2">
        <v>28.2</v>
      </c>
      <c r="E683" s="2">
        <v>452.73</v>
      </c>
      <c r="F683" s="2">
        <v>15</v>
      </c>
      <c r="G683" s="2">
        <v>0</v>
      </c>
      <c r="H683" s="2">
        <v>0</v>
      </c>
      <c r="I683" s="2">
        <v>0</v>
      </c>
      <c r="J683" s="2">
        <v>0</v>
      </c>
      <c r="K683" s="2">
        <v>495.93</v>
      </c>
      <c r="L683" s="57">
        <f t="shared" si="82"/>
        <v>5.6862863710604318E-2</v>
      </c>
      <c r="M683" s="5">
        <f t="shared" si="83"/>
        <v>0.91289093218801043</v>
      </c>
      <c r="N683" s="5">
        <f t="shared" si="84"/>
        <v>3.0246204101385277E-2</v>
      </c>
      <c r="O683" s="82">
        <f t="shared" si="85"/>
        <v>0</v>
      </c>
    </row>
    <row r="684" spans="1:15" x14ac:dyDescent="0.2">
      <c r="A684" s="2">
        <v>2025</v>
      </c>
      <c r="B684" s="2">
        <v>14</v>
      </c>
      <c r="C684" s="2" t="s">
        <v>32</v>
      </c>
      <c r="D684" s="2">
        <v>18.100000000000001</v>
      </c>
      <c r="E684" s="2">
        <v>237.2</v>
      </c>
      <c r="F684" s="2">
        <v>0</v>
      </c>
      <c r="G684" s="2">
        <v>0</v>
      </c>
      <c r="H684" s="2">
        <v>0</v>
      </c>
      <c r="I684" s="2">
        <v>0</v>
      </c>
      <c r="J684" s="2">
        <v>0</v>
      </c>
      <c r="K684" s="2">
        <v>255.3</v>
      </c>
      <c r="L684" s="57">
        <f t="shared" si="82"/>
        <v>7.0896983940462205E-2</v>
      </c>
      <c r="M684" s="5">
        <f t="shared" si="83"/>
        <v>0.92910301605953771</v>
      </c>
      <c r="N684" s="5">
        <f t="shared" si="84"/>
        <v>0</v>
      </c>
      <c r="O684" s="82">
        <f t="shared" si="85"/>
        <v>0</v>
      </c>
    </row>
    <row r="685" spans="1:15" x14ac:dyDescent="0.2">
      <c r="A685" s="2">
        <v>2025</v>
      </c>
      <c r="B685" s="2">
        <v>24</v>
      </c>
      <c r="C685" s="2" t="s">
        <v>30</v>
      </c>
      <c r="D685" s="2">
        <v>0</v>
      </c>
      <c r="E685" s="2">
        <v>183.75</v>
      </c>
      <c r="F685" s="2">
        <v>0</v>
      </c>
      <c r="G685" s="2">
        <v>0</v>
      </c>
      <c r="H685" s="2">
        <v>0</v>
      </c>
      <c r="I685" s="2">
        <v>0</v>
      </c>
      <c r="J685" s="2">
        <v>0</v>
      </c>
      <c r="K685" s="2">
        <v>183.75</v>
      </c>
      <c r="L685" s="57">
        <f t="shared" si="82"/>
        <v>0</v>
      </c>
      <c r="M685" s="5">
        <f t="shared" si="83"/>
        <v>1</v>
      </c>
      <c r="N685" s="5">
        <f t="shared" si="84"/>
        <v>0</v>
      </c>
      <c r="O685" s="82">
        <f t="shared" si="85"/>
        <v>0</v>
      </c>
    </row>
    <row r="686" spans="1:15" x14ac:dyDescent="0.2">
      <c r="A686" s="2">
        <v>2025</v>
      </c>
      <c r="B686" s="2">
        <v>8</v>
      </c>
      <c r="C686" s="2" t="s">
        <v>46</v>
      </c>
      <c r="D686" s="2">
        <v>65.14</v>
      </c>
      <c r="E686" s="2">
        <v>563.54</v>
      </c>
      <c r="F686" s="2">
        <v>12</v>
      </c>
      <c r="G686" s="2">
        <v>0</v>
      </c>
      <c r="H686" s="2">
        <v>0</v>
      </c>
      <c r="I686" s="2">
        <v>0</v>
      </c>
      <c r="J686" s="2">
        <v>0</v>
      </c>
      <c r="K686" s="2">
        <v>640.67999999999995</v>
      </c>
      <c r="L686" s="57">
        <f t="shared" si="82"/>
        <v>0.10167322220141101</v>
      </c>
      <c r="M686" s="5">
        <f t="shared" si="83"/>
        <v>0.87959667852906287</v>
      </c>
      <c r="N686" s="5">
        <f t="shared" si="84"/>
        <v>1.8730099269526131E-2</v>
      </c>
      <c r="O686" s="82">
        <f t="shared" si="85"/>
        <v>0</v>
      </c>
    </row>
    <row r="687" spans="1:15" x14ac:dyDescent="0.2">
      <c r="A687" s="2">
        <v>2025</v>
      </c>
      <c r="B687" s="2">
        <v>9</v>
      </c>
      <c r="C687" s="2" t="s">
        <v>66</v>
      </c>
      <c r="D687" s="2">
        <v>76.58</v>
      </c>
      <c r="E687" s="2">
        <v>831.63</v>
      </c>
      <c r="F687" s="2">
        <v>86.25</v>
      </c>
      <c r="G687" s="2">
        <v>0</v>
      </c>
      <c r="H687" s="2">
        <v>0</v>
      </c>
      <c r="I687" s="2">
        <v>0</v>
      </c>
      <c r="J687" s="2">
        <v>3.99</v>
      </c>
      <c r="K687" s="2">
        <v>998.45</v>
      </c>
      <c r="L687" s="57">
        <f t="shared" si="82"/>
        <v>7.6698883269067042E-2</v>
      </c>
      <c r="M687" s="5">
        <f t="shared" si="83"/>
        <v>0.83292102759276876</v>
      </c>
      <c r="N687" s="5">
        <f t="shared" si="84"/>
        <v>8.6383895037307826E-2</v>
      </c>
      <c r="O687" s="82">
        <f t="shared" si="85"/>
        <v>3.9961941008563274E-3</v>
      </c>
    </row>
    <row r="688" spans="1:15" x14ac:dyDescent="0.2">
      <c r="A688" s="2">
        <v>2025</v>
      </c>
      <c r="B688" s="2">
        <v>10</v>
      </c>
      <c r="C688" s="2" t="s">
        <v>92</v>
      </c>
      <c r="D688" s="2">
        <v>143</v>
      </c>
      <c r="E688" s="2">
        <v>941.82</v>
      </c>
      <c r="F688" s="2">
        <v>91.24</v>
      </c>
      <c r="G688" s="2">
        <v>0</v>
      </c>
      <c r="H688" s="2">
        <v>0</v>
      </c>
      <c r="I688" s="2">
        <v>0</v>
      </c>
      <c r="J688" s="2">
        <v>0</v>
      </c>
      <c r="K688" s="2">
        <v>1176.06</v>
      </c>
      <c r="L688" s="57">
        <f t="shared" si="82"/>
        <v>0.12159243576008028</v>
      </c>
      <c r="M688" s="5">
        <f t="shared" si="83"/>
        <v>0.80082648844446724</v>
      </c>
      <c r="N688" s="5">
        <f t="shared" si="84"/>
        <v>7.7581075795452606E-2</v>
      </c>
      <c r="O688" s="82">
        <f t="shared" si="85"/>
        <v>0</v>
      </c>
    </row>
    <row r="689" spans="1:15" x14ac:dyDescent="0.2">
      <c r="A689" s="2">
        <v>2025</v>
      </c>
      <c r="B689" s="2">
        <v>12</v>
      </c>
      <c r="C689" s="2" t="s">
        <v>70</v>
      </c>
      <c r="D689" s="2">
        <v>94.7</v>
      </c>
      <c r="E689" s="2">
        <v>1258.83</v>
      </c>
      <c r="F689" s="2">
        <v>55.3</v>
      </c>
      <c r="G689" s="2">
        <v>0</v>
      </c>
      <c r="H689" s="2">
        <v>0</v>
      </c>
      <c r="I689" s="2">
        <v>0</v>
      </c>
      <c r="J689" s="2">
        <v>0</v>
      </c>
      <c r="K689" s="2">
        <v>1410.03</v>
      </c>
      <c r="L689" s="57">
        <f t="shared" si="82"/>
        <v>6.716169159521429E-2</v>
      </c>
      <c r="M689" s="5">
        <f t="shared" si="83"/>
        <v>0.89276823897363877</v>
      </c>
      <c r="N689" s="5">
        <f t="shared" si="84"/>
        <v>3.9219023708715418E-2</v>
      </c>
      <c r="O689" s="82">
        <f t="shared" si="85"/>
        <v>0</v>
      </c>
    </row>
    <row r="690" spans="1:15" x14ac:dyDescent="0.2">
      <c r="A690" s="2">
        <v>2025</v>
      </c>
      <c r="B690" s="2">
        <v>17</v>
      </c>
      <c r="C690" s="2" t="s">
        <v>28</v>
      </c>
      <c r="D690" s="2">
        <v>82.91</v>
      </c>
      <c r="E690" s="2">
        <v>1119.1199999999999</v>
      </c>
      <c r="F690" s="2">
        <v>119</v>
      </c>
      <c r="G690" s="2">
        <v>0</v>
      </c>
      <c r="H690" s="2">
        <v>0</v>
      </c>
      <c r="I690" s="2">
        <v>0</v>
      </c>
      <c r="J690" s="2">
        <v>0</v>
      </c>
      <c r="K690" s="2">
        <v>1321.03</v>
      </c>
      <c r="L690" s="57">
        <f t="shared" si="82"/>
        <v>6.2761632968214201E-2</v>
      </c>
      <c r="M690" s="5">
        <f t="shared" si="83"/>
        <v>0.84715714253272056</v>
      </c>
      <c r="N690" s="5">
        <f t="shared" si="84"/>
        <v>9.0081224499065124E-2</v>
      </c>
      <c r="O690" s="82">
        <f t="shared" si="85"/>
        <v>0</v>
      </c>
    </row>
    <row r="691" spans="1:15" x14ac:dyDescent="0.2">
      <c r="A691" s="45">
        <v>2025</v>
      </c>
      <c r="B691" s="45">
        <v>13</v>
      </c>
      <c r="C691" s="45" t="s">
        <v>68</v>
      </c>
      <c r="D691" s="45">
        <v>65.099999999999994</v>
      </c>
      <c r="E691" s="45">
        <v>194.33</v>
      </c>
      <c r="F691" s="45">
        <v>616.95000000000005</v>
      </c>
      <c r="G691" s="45">
        <v>96</v>
      </c>
      <c r="H691" s="45">
        <v>18</v>
      </c>
      <c r="I691" s="45">
        <v>109.5</v>
      </c>
      <c r="J691" s="45">
        <v>0</v>
      </c>
      <c r="K691" s="45">
        <v>1099.8800000000001</v>
      </c>
      <c r="L691" s="83">
        <f t="shared" si="82"/>
        <v>5.9188275084554667E-2</v>
      </c>
      <c r="M691" s="84">
        <f t="shared" si="83"/>
        <v>0.17668291086300322</v>
      </c>
      <c r="N691" s="84">
        <f t="shared" si="84"/>
        <v>0.56092482816307232</v>
      </c>
      <c r="O691" s="85">
        <f t="shared" si="85"/>
        <v>0.20320398588936972</v>
      </c>
    </row>
    <row r="692" spans="1:15" x14ac:dyDescent="0.2">
      <c r="A692" s="2">
        <v>2025</v>
      </c>
      <c r="B692" s="2">
        <v>25</v>
      </c>
      <c r="C692" s="2" t="s">
        <v>82</v>
      </c>
      <c r="D692" s="2">
        <v>10.5</v>
      </c>
      <c r="E692" s="2">
        <v>430.35</v>
      </c>
      <c r="F692" s="2">
        <v>55.5</v>
      </c>
      <c r="G692" s="2">
        <v>0</v>
      </c>
      <c r="H692" s="2">
        <v>0</v>
      </c>
      <c r="I692" s="2">
        <v>0</v>
      </c>
      <c r="J692" s="2">
        <v>0</v>
      </c>
      <c r="K692" s="2">
        <v>496.35</v>
      </c>
      <c r="L692" s="57">
        <f t="shared" si="82"/>
        <v>2.1154427319431852E-2</v>
      </c>
      <c r="M692" s="5">
        <f t="shared" si="83"/>
        <v>0.86702931399214267</v>
      </c>
      <c r="N692" s="5">
        <f t="shared" si="84"/>
        <v>0.1118162586884255</v>
      </c>
      <c r="O692" s="82">
        <f t="shared" si="85"/>
        <v>0</v>
      </c>
    </row>
    <row r="693" spans="1:15" x14ac:dyDescent="0.2">
      <c r="A693" s="2">
        <v>2025</v>
      </c>
      <c r="B693" s="2">
        <v>26</v>
      </c>
      <c r="C693" s="2" t="s">
        <v>44</v>
      </c>
      <c r="D693" s="2">
        <v>232.7</v>
      </c>
      <c r="E693" s="2">
        <v>1895.65</v>
      </c>
      <c r="F693" s="2">
        <v>138.80000000000001</v>
      </c>
      <c r="G693" s="2">
        <v>0</v>
      </c>
      <c r="H693" s="2">
        <v>0</v>
      </c>
      <c r="I693" s="2">
        <v>0</v>
      </c>
      <c r="J693" s="2">
        <v>1.5</v>
      </c>
      <c r="K693" s="2">
        <v>2268.65</v>
      </c>
      <c r="L693" s="57">
        <f t="shared" si="82"/>
        <v>0.10257201419346307</v>
      </c>
      <c r="M693" s="5">
        <f t="shared" si="83"/>
        <v>0.83558503956097241</v>
      </c>
      <c r="N693" s="5">
        <f t="shared" si="84"/>
        <v>6.1181760077579181E-2</v>
      </c>
      <c r="O693" s="82">
        <f t="shared" si="85"/>
        <v>6.6118616798536577E-4</v>
      </c>
    </row>
    <row r="694" spans="1:15" x14ac:dyDescent="0.2">
      <c r="A694" s="2">
        <v>2025</v>
      </c>
      <c r="B694" s="2">
        <v>27</v>
      </c>
      <c r="C694" s="2" t="s">
        <v>62</v>
      </c>
      <c r="D694" s="2">
        <v>70</v>
      </c>
      <c r="E694" s="2">
        <v>594.79999999999995</v>
      </c>
      <c r="F694" s="2">
        <v>65.569999999999993</v>
      </c>
      <c r="G694" s="2">
        <v>0</v>
      </c>
      <c r="H694" s="2">
        <v>0</v>
      </c>
      <c r="I694" s="2">
        <v>0</v>
      </c>
      <c r="J694" s="2">
        <v>0</v>
      </c>
      <c r="K694" s="2">
        <v>730.37</v>
      </c>
      <c r="L694" s="57">
        <f t="shared" si="82"/>
        <v>9.5841833591193498E-2</v>
      </c>
      <c r="M694" s="5">
        <f t="shared" si="83"/>
        <v>0.81438175171488414</v>
      </c>
      <c r="N694" s="5">
        <f t="shared" si="84"/>
        <v>8.9776414693922252E-2</v>
      </c>
      <c r="O694" s="82">
        <f t="shared" si="85"/>
        <v>0</v>
      </c>
    </row>
    <row r="695" spans="1:15" x14ac:dyDescent="0.2">
      <c r="A695" s="2">
        <v>2025</v>
      </c>
      <c r="B695" s="2">
        <v>28</v>
      </c>
      <c r="C695" s="2" t="s">
        <v>78</v>
      </c>
      <c r="D695" s="2">
        <v>103.9</v>
      </c>
      <c r="E695" s="2">
        <v>1408.03</v>
      </c>
      <c r="F695" s="2">
        <v>123.4</v>
      </c>
      <c r="G695" s="2">
        <v>0</v>
      </c>
      <c r="H695" s="2">
        <v>0</v>
      </c>
      <c r="I695" s="2">
        <v>0</v>
      </c>
      <c r="J695" s="2">
        <v>0</v>
      </c>
      <c r="K695" s="2">
        <v>1635.33</v>
      </c>
      <c r="L695" s="57">
        <f t="shared" si="82"/>
        <v>6.3534577118991284E-2</v>
      </c>
      <c r="M695" s="5">
        <f t="shared" si="83"/>
        <v>0.86100664697645124</v>
      </c>
      <c r="N695" s="5">
        <f t="shared" si="84"/>
        <v>7.545877590455749E-2</v>
      </c>
      <c r="O695" s="82">
        <f t="shared" si="85"/>
        <v>0</v>
      </c>
    </row>
    <row r="696" spans="1:15" x14ac:dyDescent="0.2">
      <c r="A696" s="2">
        <v>2025</v>
      </c>
      <c r="B696" s="2">
        <v>29</v>
      </c>
      <c r="C696" s="2" t="s">
        <v>38</v>
      </c>
      <c r="D696" s="2">
        <v>45</v>
      </c>
      <c r="E696" s="2">
        <v>640.02</v>
      </c>
      <c r="F696" s="2">
        <v>0</v>
      </c>
      <c r="G696" s="2">
        <v>0</v>
      </c>
      <c r="H696" s="2">
        <v>0</v>
      </c>
      <c r="I696" s="2">
        <v>0</v>
      </c>
      <c r="J696" s="2">
        <v>0</v>
      </c>
      <c r="K696" s="2">
        <v>689.52</v>
      </c>
      <c r="L696" s="57">
        <f t="shared" si="82"/>
        <v>6.5262791507135404E-2</v>
      </c>
      <c r="M696" s="5">
        <f t="shared" si="83"/>
        <v>0.9282109293421511</v>
      </c>
      <c r="N696" s="5">
        <f t="shared" si="84"/>
        <v>0</v>
      </c>
      <c r="O696" s="82">
        <f t="shared" si="85"/>
        <v>0</v>
      </c>
    </row>
    <row r="697" spans="1:15" x14ac:dyDescent="0.2">
      <c r="A697" s="2">
        <v>2025</v>
      </c>
      <c r="B697" s="2">
        <v>30</v>
      </c>
      <c r="C697" s="2" t="s">
        <v>56</v>
      </c>
      <c r="D697" s="2">
        <v>30.77</v>
      </c>
      <c r="E697" s="2">
        <v>226.54</v>
      </c>
      <c r="F697" s="2">
        <v>2.5</v>
      </c>
      <c r="G697" s="2">
        <v>0</v>
      </c>
      <c r="H697" s="2">
        <v>0</v>
      </c>
      <c r="I697" s="2">
        <v>0</v>
      </c>
      <c r="J697" s="2">
        <v>0</v>
      </c>
      <c r="K697" s="2">
        <v>259.81</v>
      </c>
      <c r="L697" s="57">
        <f t="shared" si="82"/>
        <v>0.11843270081982987</v>
      </c>
      <c r="M697" s="5">
        <f t="shared" si="83"/>
        <v>0.87194488279896842</v>
      </c>
      <c r="N697" s="5">
        <f t="shared" si="84"/>
        <v>9.6224163812016466E-3</v>
      </c>
      <c r="O697" s="82">
        <f t="shared" si="85"/>
        <v>0</v>
      </c>
    </row>
    <row r="698" spans="1:15" x14ac:dyDescent="0.2">
      <c r="A698" s="2">
        <v>2025</v>
      </c>
      <c r="B698" s="2">
        <v>36</v>
      </c>
      <c r="C698" s="2" t="s">
        <v>40</v>
      </c>
      <c r="D698" s="2">
        <v>150.6</v>
      </c>
      <c r="E698" s="2">
        <v>916.98</v>
      </c>
      <c r="F698" s="2">
        <v>121.7</v>
      </c>
      <c r="G698" s="2">
        <v>0</v>
      </c>
      <c r="H698" s="2">
        <v>0</v>
      </c>
      <c r="I698" s="2">
        <v>0</v>
      </c>
      <c r="J698" s="2">
        <v>0</v>
      </c>
      <c r="K698" s="2">
        <v>1189.28</v>
      </c>
      <c r="L698" s="57">
        <f t="shared" si="82"/>
        <v>0.12663123906901655</v>
      </c>
      <c r="M698" s="5">
        <f t="shared" si="83"/>
        <v>0.7710379389210279</v>
      </c>
      <c r="N698" s="5">
        <f t="shared" si="84"/>
        <v>0.10233082200995561</v>
      </c>
      <c r="O698" s="82">
        <f t="shared" si="85"/>
        <v>0</v>
      </c>
    </row>
    <row r="699" spans="1:15" x14ac:dyDescent="0.2">
      <c r="A699" s="2">
        <v>2025</v>
      </c>
      <c r="B699" s="2">
        <v>43</v>
      </c>
      <c r="C699" s="2" t="s">
        <v>86</v>
      </c>
      <c r="D699" s="2">
        <v>21.8</v>
      </c>
      <c r="E699" s="2">
        <v>217.3</v>
      </c>
      <c r="F699" s="2">
        <v>31.5</v>
      </c>
      <c r="G699" s="2">
        <v>0</v>
      </c>
      <c r="H699" s="2">
        <v>0</v>
      </c>
      <c r="I699" s="2">
        <v>0</v>
      </c>
      <c r="J699" s="2">
        <v>0</v>
      </c>
      <c r="K699" s="2">
        <v>270.60000000000002</v>
      </c>
      <c r="L699" s="57">
        <f t="shared" si="82"/>
        <v>8.0561714708056162E-2</v>
      </c>
      <c r="M699" s="5">
        <f t="shared" si="83"/>
        <v>0.80303030303030298</v>
      </c>
      <c r="N699" s="5">
        <f t="shared" si="84"/>
        <v>0.11640798226164079</v>
      </c>
      <c r="O699" s="82">
        <f t="shared" si="85"/>
        <v>0</v>
      </c>
    </row>
    <row r="700" spans="1:15" x14ac:dyDescent="0.2">
      <c r="A700" s="2">
        <v>2025</v>
      </c>
      <c r="B700" s="2">
        <v>31</v>
      </c>
      <c r="C700" s="2" t="s">
        <v>64</v>
      </c>
      <c r="D700" s="2">
        <v>42.68</v>
      </c>
      <c r="E700" s="2">
        <v>445.03</v>
      </c>
      <c r="F700" s="2">
        <v>20.100000000000001</v>
      </c>
      <c r="G700" s="2">
        <v>0</v>
      </c>
      <c r="H700" s="2">
        <v>0</v>
      </c>
      <c r="I700" s="2">
        <v>0</v>
      </c>
      <c r="J700" s="2">
        <v>0</v>
      </c>
      <c r="K700" s="2">
        <v>507.81</v>
      </c>
      <c r="L700" s="57">
        <f t="shared" si="82"/>
        <v>8.4047183001516312E-2</v>
      </c>
      <c r="M700" s="5">
        <f t="shared" si="83"/>
        <v>0.8763710836730273</v>
      </c>
      <c r="N700" s="5">
        <f t="shared" si="84"/>
        <v>3.9581733325456371E-2</v>
      </c>
      <c r="O700" s="82">
        <f t="shared" si="85"/>
        <v>0</v>
      </c>
    </row>
    <row r="701" spans="1:15" x14ac:dyDescent="0.2">
      <c r="A701" s="2">
        <v>2025</v>
      </c>
      <c r="B701" s="2">
        <v>32</v>
      </c>
      <c r="C701" s="2" t="s">
        <v>72</v>
      </c>
      <c r="D701" s="2">
        <v>192.95</v>
      </c>
      <c r="E701" s="2">
        <v>1950.8</v>
      </c>
      <c r="F701" s="2">
        <v>185.15</v>
      </c>
      <c r="G701" s="2">
        <v>0</v>
      </c>
      <c r="H701" s="2">
        <v>0</v>
      </c>
      <c r="I701" s="2">
        <v>0</v>
      </c>
      <c r="J701" s="2">
        <v>1.5</v>
      </c>
      <c r="K701" s="2">
        <v>2330.4</v>
      </c>
      <c r="L701" s="57">
        <f t="shared" si="82"/>
        <v>8.2796944730518351E-2</v>
      </c>
      <c r="M701" s="5">
        <f t="shared" si="83"/>
        <v>0.83710950909715065</v>
      </c>
      <c r="N701" s="5">
        <f t="shared" si="84"/>
        <v>7.9449879848952965E-2</v>
      </c>
      <c r="O701" s="82">
        <f t="shared" si="85"/>
        <v>6.4366632337796079E-4</v>
      </c>
    </row>
    <row r="702" spans="1:15" x14ac:dyDescent="0.2">
      <c r="A702" s="2">
        <v>2025</v>
      </c>
      <c r="B702" s="2">
        <v>33</v>
      </c>
      <c r="C702" s="2" t="s">
        <v>88</v>
      </c>
      <c r="D702" s="2">
        <v>16.2</v>
      </c>
      <c r="E702" s="2">
        <v>414.02</v>
      </c>
      <c r="F702" s="2">
        <v>16.75</v>
      </c>
      <c r="G702" s="2">
        <v>0</v>
      </c>
      <c r="H702" s="2">
        <v>0</v>
      </c>
      <c r="I702" s="2">
        <v>0</v>
      </c>
      <c r="J702" s="2">
        <v>0</v>
      </c>
      <c r="K702" s="2">
        <v>446.97</v>
      </c>
      <c r="L702" s="57">
        <f t="shared" si="82"/>
        <v>3.6244043224377472E-2</v>
      </c>
      <c r="M702" s="5">
        <f t="shared" si="83"/>
        <v>0.92628140591091113</v>
      </c>
      <c r="N702" s="5">
        <f t="shared" si="84"/>
        <v>3.7474550864711277E-2</v>
      </c>
      <c r="O702" s="82">
        <f t="shared" si="85"/>
        <v>0</v>
      </c>
    </row>
    <row r="703" spans="1:15" x14ac:dyDescent="0.2">
      <c r="A703" s="2">
        <v>2025</v>
      </c>
      <c r="B703" s="2">
        <v>41</v>
      </c>
      <c r="C703" s="2" t="s">
        <v>90</v>
      </c>
      <c r="D703" s="2">
        <v>13.15</v>
      </c>
      <c r="E703" s="2">
        <v>182.85</v>
      </c>
      <c r="F703" s="2">
        <v>10.8</v>
      </c>
      <c r="G703" s="2">
        <v>0</v>
      </c>
      <c r="H703" s="2">
        <v>0</v>
      </c>
      <c r="I703" s="2">
        <v>0</v>
      </c>
      <c r="J703" s="2">
        <v>0</v>
      </c>
      <c r="K703" s="2">
        <v>206.8</v>
      </c>
      <c r="L703" s="57">
        <f t="shared" si="82"/>
        <v>6.3588007736943911E-2</v>
      </c>
      <c r="M703" s="5">
        <f t="shared" si="83"/>
        <v>0.88418762088974845</v>
      </c>
      <c r="N703" s="5">
        <f t="shared" si="84"/>
        <v>5.2224371373307543E-2</v>
      </c>
      <c r="O703" s="82">
        <f t="shared" si="85"/>
        <v>0</v>
      </c>
    </row>
    <row r="704" spans="1:15" x14ac:dyDescent="0.2">
      <c r="A704" s="2">
        <v>2025</v>
      </c>
      <c r="B704" s="2">
        <v>34</v>
      </c>
      <c r="C704" s="2" t="s">
        <v>94</v>
      </c>
      <c r="D704" s="2">
        <v>73</v>
      </c>
      <c r="E704" s="2">
        <v>544.15</v>
      </c>
      <c r="F704" s="2">
        <v>48</v>
      </c>
      <c r="G704" s="2">
        <v>0</v>
      </c>
      <c r="H704" s="2">
        <v>0</v>
      </c>
      <c r="I704" s="2">
        <v>0</v>
      </c>
      <c r="J704" s="2">
        <v>0</v>
      </c>
      <c r="K704" s="2">
        <v>665.15</v>
      </c>
      <c r="L704" s="57">
        <f t="shared" si="82"/>
        <v>0.10974968052319026</v>
      </c>
      <c r="M704" s="5">
        <f t="shared" si="83"/>
        <v>0.81808614598210927</v>
      </c>
      <c r="N704" s="5">
        <f t="shared" si="84"/>
        <v>7.2164173494700445E-2</v>
      </c>
      <c r="O704" s="82">
        <f t="shared" si="85"/>
        <v>0</v>
      </c>
    </row>
    <row r="705" spans="1:15" x14ac:dyDescent="0.2">
      <c r="A705" s="2" t="s">
        <v>100</v>
      </c>
      <c r="B705" s="2">
        <v>0</v>
      </c>
      <c r="D705" s="2">
        <f>SUM(D663:D704)</f>
        <v>2240.19</v>
      </c>
      <c r="E705" s="2">
        <f t="shared" ref="E705:K705" si="86">SUM(E663:E704)</f>
        <v>27360.989999999998</v>
      </c>
      <c r="F705" s="2">
        <f t="shared" si="86"/>
        <v>2373.0500000000002</v>
      </c>
      <c r="G705" s="2">
        <f t="shared" si="86"/>
        <v>96</v>
      </c>
      <c r="H705" s="2">
        <f t="shared" si="86"/>
        <v>18</v>
      </c>
      <c r="I705" s="2">
        <f t="shared" si="86"/>
        <v>109.5</v>
      </c>
      <c r="J705" s="2">
        <f t="shared" si="86"/>
        <v>15.69</v>
      </c>
      <c r="K705" s="2">
        <f t="shared" si="86"/>
        <v>32219.120000000003</v>
      </c>
      <c r="L705" s="57">
        <f t="shared" ref="L705" si="87">D705/K705</f>
        <v>6.9529831975547435E-2</v>
      </c>
      <c r="M705" s="5">
        <f t="shared" ref="M705" si="88">E705/K705</f>
        <v>0.84921593140967211</v>
      </c>
      <c r="N705" s="5">
        <f t="shared" ref="N705" si="89">F705/K705</f>
        <v>7.3653470361698267E-2</v>
      </c>
      <c r="O705" s="82">
        <f t="shared" ref="O705" si="90">(G705+H705+I705+J705)/K705</f>
        <v>7.423852668850049E-3</v>
      </c>
    </row>
    <row r="706" spans="1:15" ht="15.75" thickBot="1" x14ac:dyDescent="0.3">
      <c r="A706" s="49"/>
      <c r="B706" s="49"/>
      <c r="C706" s="48" t="s">
        <v>355</v>
      </c>
      <c r="D706" s="48">
        <f>D705-D691</f>
        <v>2175.09</v>
      </c>
      <c r="E706" s="48">
        <f t="shared" ref="E706:G706" si="91">E705-E691</f>
        <v>27166.659999999996</v>
      </c>
      <c r="F706" s="48">
        <f t="shared" si="91"/>
        <v>1756.1000000000001</v>
      </c>
      <c r="G706" s="48">
        <f t="shared" si="91"/>
        <v>0</v>
      </c>
      <c r="H706" s="48">
        <f t="shared" ref="H706" si="92">H705-H691</f>
        <v>0</v>
      </c>
      <c r="I706" s="48">
        <f t="shared" ref="I706:J706" si="93">I705-I691</f>
        <v>0</v>
      </c>
      <c r="J706" s="48">
        <f t="shared" si="93"/>
        <v>15.69</v>
      </c>
      <c r="K706" s="48">
        <f>K705-K691</f>
        <v>31119.24</v>
      </c>
      <c r="L706" s="92">
        <f t="shared" ref="L706" si="94">D706/K706</f>
        <v>6.9895344487847386E-2</v>
      </c>
      <c r="M706" s="92">
        <f t="shared" ref="M706" si="95">E706/K706</f>
        <v>0.872985972665142</v>
      </c>
      <c r="N706" s="92">
        <f t="shared" ref="N706" si="96">F706/K706</f>
        <v>5.6431326729058935E-2</v>
      </c>
      <c r="O706" s="92">
        <f t="shared" ref="O706" si="97">(G706+H706+I706+J706)/K706</f>
        <v>5.0418969100787803E-4</v>
      </c>
    </row>
  </sheetData>
  <autoFilter ref="A1:K296" xr:uid="{00000000-0009-0000-0000-000000000000}">
    <sortState xmlns:xlrd2="http://schemas.microsoft.com/office/spreadsheetml/2017/richdata2" ref="A2:K296">
      <sortCondition ref="A1:A296"/>
    </sortState>
  </autoFilter>
  <mergeCells count="1">
    <mergeCell ref="R627:Y627"/>
  </mergeCells>
  <conditionalFormatting sqref="L646:N646">
    <cfRule type="cellIs" dxfId="24" priority="7" stopIfTrue="1" operator="equal">
      <formula>1</formula>
    </cfRule>
    <cfRule type="cellIs" dxfId="23" priority="8" stopIfTrue="1" operator="equal">
      <formula>0</formula>
    </cfRule>
  </conditionalFormatting>
  <conditionalFormatting sqref="L661:N661">
    <cfRule type="cellIs" dxfId="22" priority="9" stopIfTrue="1" operator="equal">
      <formula>1</formula>
    </cfRule>
    <cfRule type="cellIs" dxfId="21" priority="10" stopIfTrue="1" operator="equal">
      <formula>0</formula>
    </cfRule>
  </conditionalFormatting>
  <conditionalFormatting sqref="L2:O616">
    <cfRule type="cellIs" dxfId="20" priority="11" stopIfTrue="1" operator="equal">
      <formula>1</formula>
    </cfRule>
    <cfRule type="cellIs" dxfId="19" priority="12" stopIfTrue="1" operator="equal">
      <formula>0</formula>
    </cfRule>
  </conditionalFormatting>
  <conditionalFormatting sqref="O617:O661">
    <cfRule type="cellIs" dxfId="18" priority="5" stopIfTrue="1" operator="equal">
      <formula>1</formula>
    </cfRule>
    <cfRule type="cellIs" dxfId="17" priority="6" stopIfTrue="1" operator="equal">
      <formula>0</formula>
    </cfRule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7"/>
  <sheetViews>
    <sheetView tabSelected="1" topLeftCell="G45" zoomScale="40" zoomScaleNormal="40" workbookViewId="0">
      <selection activeCell="AB137" sqref="AB137"/>
    </sheetView>
  </sheetViews>
  <sheetFormatPr baseColWidth="10" defaultColWidth="9.140625" defaultRowHeight="15" x14ac:dyDescent="0.25"/>
  <cols>
    <col min="2" max="2" width="25.5703125" customWidth="1"/>
    <col min="3" max="3" width="9.140625" customWidth="1"/>
  </cols>
  <sheetData>
    <row r="1" spans="1:20" ht="21" x14ac:dyDescent="0.35">
      <c r="C1" s="97" t="s">
        <v>319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8"/>
      <c r="S1" s="96"/>
    </row>
    <row r="2" spans="1:20" x14ac:dyDescent="0.25">
      <c r="C2" s="13">
        <v>2010</v>
      </c>
      <c r="D2" s="13">
        <v>2011</v>
      </c>
      <c r="E2" s="13">
        <v>2012</v>
      </c>
      <c r="F2" s="13">
        <v>2013</v>
      </c>
      <c r="G2" s="13">
        <v>2014</v>
      </c>
      <c r="H2" s="13">
        <v>2015</v>
      </c>
      <c r="I2" s="13">
        <v>2016</v>
      </c>
      <c r="J2" s="13">
        <v>2017</v>
      </c>
      <c r="K2" s="13">
        <v>2018</v>
      </c>
      <c r="L2" s="13">
        <v>2019</v>
      </c>
      <c r="M2" s="13">
        <v>2020</v>
      </c>
      <c r="N2" s="13">
        <v>2021</v>
      </c>
      <c r="O2" s="13">
        <v>2022</v>
      </c>
      <c r="P2" s="13">
        <v>2023</v>
      </c>
      <c r="Q2" s="13">
        <v>2024</v>
      </c>
      <c r="R2" s="13">
        <v>2025</v>
      </c>
      <c r="S2" s="96"/>
    </row>
    <row r="3" spans="1:20" x14ac:dyDescent="0.25">
      <c r="B3" s="15" t="s">
        <v>12</v>
      </c>
      <c r="C3" s="16">
        <v>0</v>
      </c>
      <c r="D3" s="16">
        <v>0</v>
      </c>
      <c r="E3" s="16">
        <v>0</v>
      </c>
      <c r="F3" s="16">
        <v>0</v>
      </c>
      <c r="G3" s="16">
        <v>3.4788302944727522E-3</v>
      </c>
      <c r="H3" s="16">
        <v>4.9257396095340758E-2</v>
      </c>
      <c r="I3" s="16">
        <v>5.3408236736954499E-3</v>
      </c>
      <c r="J3" s="16">
        <v>2.4787832955213848E-2</v>
      </c>
      <c r="K3" s="16">
        <v>0.1012</v>
      </c>
      <c r="L3" s="16">
        <v>2.6288230139562722E-2</v>
      </c>
      <c r="M3" s="16">
        <v>1.7086992256780727E-2</v>
      </c>
      <c r="N3" s="16">
        <v>3.0300000000000001E-2</v>
      </c>
      <c r="O3" s="16">
        <v>4.6212452382439269E-2</v>
      </c>
      <c r="P3" s="32">
        <v>9.8870632364333175E-2</v>
      </c>
      <c r="Q3" s="16">
        <v>8.4658701773076633E-2</v>
      </c>
      <c r="R3" s="16">
        <v>9.5800358572230557E-2</v>
      </c>
      <c r="S3" s="40"/>
      <c r="T3" s="10" t="s">
        <v>12</v>
      </c>
    </row>
    <row r="4" spans="1:20" x14ac:dyDescent="0.25">
      <c r="B4" s="15" t="s">
        <v>14</v>
      </c>
      <c r="C4" s="16">
        <v>0.63432835820895517</v>
      </c>
      <c r="D4" s="16">
        <v>0.3455123113582208</v>
      </c>
      <c r="E4" s="16">
        <v>0.1292700909314328</v>
      </c>
      <c r="F4" s="16">
        <v>6.3469166967183563E-2</v>
      </c>
      <c r="G4" s="16">
        <v>7.1914684627797654E-2</v>
      </c>
      <c r="H4" s="16">
        <v>5.3235653235653241E-2</v>
      </c>
      <c r="I4" s="16">
        <v>9.8753440181317778E-2</v>
      </c>
      <c r="J4" s="16">
        <v>0.11352657004830917</v>
      </c>
      <c r="K4" s="16">
        <v>7.1300000000000002E-2</v>
      </c>
      <c r="L4" s="16">
        <v>7.7394636015325674E-2</v>
      </c>
      <c r="M4" s="16">
        <v>6.5839261389435452E-2</v>
      </c>
      <c r="N4" s="16">
        <v>8.4900000000000003E-2</v>
      </c>
      <c r="O4" s="16">
        <v>8.42614302461899E-2</v>
      </c>
      <c r="P4" s="32">
        <v>7.8363441392394623E-2</v>
      </c>
      <c r="Q4" s="16">
        <v>0.13153396311291046</v>
      </c>
      <c r="R4" s="16">
        <v>0.15311004784688997</v>
      </c>
      <c r="S4" s="40"/>
      <c r="T4" s="10" t="s">
        <v>14</v>
      </c>
    </row>
    <row r="5" spans="1:20" x14ac:dyDescent="0.25">
      <c r="B5" s="15" t="s">
        <v>16</v>
      </c>
      <c r="C5" s="16">
        <v>8.8996763754045305E-2</v>
      </c>
      <c r="D5" s="16">
        <v>0</v>
      </c>
      <c r="E5" s="16">
        <v>7.434944237918216E-2</v>
      </c>
      <c r="F5" s="16">
        <v>4.5977011494252873E-2</v>
      </c>
      <c r="G5" s="16">
        <v>3.5408675125405728E-2</v>
      </c>
      <c r="H5" s="16">
        <v>0.1379151291512915</v>
      </c>
      <c r="I5" s="16">
        <v>0.10410863509749303</v>
      </c>
      <c r="J5" s="16">
        <v>0.1561889886762983</v>
      </c>
      <c r="K5" s="16">
        <v>0.16619999999999999</v>
      </c>
      <c r="L5" s="16">
        <v>0.11613774476704929</v>
      </c>
      <c r="M5" s="16">
        <v>0.12911877394636018</v>
      </c>
      <c r="N5" s="16">
        <v>0.12189999999999999</v>
      </c>
      <c r="O5" s="16">
        <v>0.13793956638728233</v>
      </c>
      <c r="P5" s="32">
        <v>0.15181088700932552</v>
      </c>
      <c r="Q5" s="16">
        <v>0.14638992000836512</v>
      </c>
      <c r="R5" s="16">
        <v>0.15846454197408788</v>
      </c>
      <c r="S5" s="40"/>
      <c r="T5" s="10" t="s">
        <v>16</v>
      </c>
    </row>
    <row r="6" spans="1:20" x14ac:dyDescent="0.25">
      <c r="B6" s="21" t="s">
        <v>130</v>
      </c>
      <c r="C6" s="16">
        <v>7.3845327604726105E-2</v>
      </c>
      <c r="D6" s="16">
        <v>8.341353865896696E-2</v>
      </c>
      <c r="E6" s="16">
        <v>7.4748770579431259E-2</v>
      </c>
      <c r="F6" s="16">
        <v>3.5365853658536589E-2</v>
      </c>
      <c r="G6" s="16">
        <v>5.3377626550128204E-2</v>
      </c>
      <c r="H6" s="16">
        <v>8.7373110645482852E-2</v>
      </c>
      <c r="I6" s="16">
        <v>6.5799999999999997E-2</v>
      </c>
      <c r="J6" s="16">
        <v>8.6702143742629939E-2</v>
      </c>
      <c r="K6" s="16">
        <v>7.3999999999999996E-2</v>
      </c>
      <c r="L6" s="16">
        <v>8.3330055203702971E-2</v>
      </c>
      <c r="M6" s="16">
        <v>5.1202067399305648E-2</v>
      </c>
      <c r="N6" s="16">
        <v>5.7599999999999998E-2</v>
      </c>
      <c r="O6" s="16">
        <v>2.167326963411792E-2</v>
      </c>
      <c r="P6" s="32">
        <v>3.386644003193489E-2</v>
      </c>
      <c r="Q6" s="16">
        <v>6.6580330616287042E-2</v>
      </c>
      <c r="R6" s="16">
        <v>4.7530909898571116E-2</v>
      </c>
      <c r="S6" s="40"/>
      <c r="T6" s="10" t="s">
        <v>18</v>
      </c>
    </row>
    <row r="7" spans="1:20" x14ac:dyDescent="0.25">
      <c r="B7" s="15" t="s">
        <v>20</v>
      </c>
      <c r="C7" s="16">
        <v>0</v>
      </c>
      <c r="D7" s="16">
        <v>2.9889161027855039E-2</v>
      </c>
      <c r="E7" s="16">
        <v>8.9490733147449569E-2</v>
      </c>
      <c r="F7" s="16">
        <v>9.9657574684142158E-2</v>
      </c>
      <c r="G7" s="16">
        <v>7.3958082389785587E-2</v>
      </c>
      <c r="H7" s="16">
        <v>8.9355064620869687E-2</v>
      </c>
      <c r="I7" s="16">
        <v>9.2399999999999996E-2</v>
      </c>
      <c r="J7" s="16">
        <v>6.5460246945841766E-2</v>
      </c>
      <c r="K7" s="16">
        <v>4.4400000000000002E-2</v>
      </c>
      <c r="L7" s="16">
        <v>3.5815870435943579E-2</v>
      </c>
      <c r="M7" s="16">
        <v>2.8983169328386297E-2</v>
      </c>
      <c r="N7" s="16">
        <v>3.5999999999999997E-2</v>
      </c>
      <c r="O7" s="16">
        <v>2.6101082373555771E-2</v>
      </c>
      <c r="P7" s="32">
        <v>2.2988807734748571E-2</v>
      </c>
      <c r="Q7" s="16">
        <v>2.3471954244762953E-2</v>
      </c>
      <c r="R7" s="16">
        <v>2.2251724195514584E-2</v>
      </c>
      <c r="S7" s="40"/>
      <c r="T7" s="10" t="s">
        <v>20</v>
      </c>
    </row>
    <row r="8" spans="1:20" x14ac:dyDescent="0.25">
      <c r="A8" s="33"/>
      <c r="B8" s="36" t="s">
        <v>131</v>
      </c>
      <c r="C8" s="37">
        <v>0</v>
      </c>
      <c r="D8" s="37">
        <v>0</v>
      </c>
      <c r="E8" s="37">
        <v>0.47041420118343197</v>
      </c>
      <c r="F8" s="37">
        <v>0.17296416938110751</v>
      </c>
      <c r="G8" s="37">
        <v>6.5146579804560262E-2</v>
      </c>
      <c r="H8" s="37">
        <v>0</v>
      </c>
      <c r="I8" s="37">
        <v>3.5900000000000001E-2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2">
        <v>0</v>
      </c>
      <c r="Q8" s="32">
        <v>0</v>
      </c>
      <c r="R8" s="16">
        <v>3.5450516986706058E-2</v>
      </c>
      <c r="S8" s="60"/>
      <c r="T8" s="10" t="s">
        <v>80</v>
      </c>
    </row>
    <row r="9" spans="1:20" x14ac:dyDescent="0.25">
      <c r="B9" s="15" t="s">
        <v>22</v>
      </c>
      <c r="C9" s="16">
        <v>0</v>
      </c>
      <c r="D9" s="16">
        <v>5.9229208924949286E-3</v>
      </c>
      <c r="E9" s="16">
        <v>4.6767344193576138E-3</v>
      </c>
      <c r="F9" s="16">
        <v>1.5054777624610027E-2</v>
      </c>
      <c r="G9" s="16">
        <v>2.0393417482599978E-2</v>
      </c>
      <c r="H9" s="16">
        <v>3.9382048835943748E-2</v>
      </c>
      <c r="I9" s="16">
        <v>0</v>
      </c>
      <c r="J9" s="16">
        <v>6.7631408821920536E-2</v>
      </c>
      <c r="K9" s="16">
        <v>8.14E-2</v>
      </c>
      <c r="L9" s="16">
        <v>7.7060589519650655E-2</v>
      </c>
      <c r="M9" s="16">
        <v>0.10083685220729367</v>
      </c>
      <c r="N9" s="16">
        <v>0.1192</v>
      </c>
      <c r="O9" s="16">
        <v>0.11275066212637155</v>
      </c>
      <c r="P9" s="32">
        <v>0.10109025294303074</v>
      </c>
      <c r="Q9" s="16">
        <v>0.10103363990388599</v>
      </c>
      <c r="R9" s="16">
        <v>9.8428977490973346E-2</v>
      </c>
      <c r="S9" s="40"/>
      <c r="T9" s="86" t="s">
        <v>22</v>
      </c>
    </row>
    <row r="10" spans="1:20" x14ac:dyDescent="0.25">
      <c r="B10" s="15" t="s">
        <v>132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7.8431372549019607E-2</v>
      </c>
      <c r="I10" s="16">
        <v>9.3600000000000003E-2</v>
      </c>
      <c r="J10" s="16">
        <v>5.0941306755260242E-2</v>
      </c>
      <c r="K10" s="16">
        <v>5.0900000000000001E-2</v>
      </c>
      <c r="L10" s="16">
        <v>0.16732673267326731</v>
      </c>
      <c r="M10" s="16">
        <v>0</v>
      </c>
      <c r="N10" s="16">
        <v>0</v>
      </c>
      <c r="O10" s="16">
        <v>5.8631921824104233E-2</v>
      </c>
      <c r="P10" s="32">
        <v>0</v>
      </c>
      <c r="Q10" s="38">
        <v>0</v>
      </c>
      <c r="R10" s="16">
        <v>0</v>
      </c>
      <c r="S10" s="41"/>
      <c r="T10" s="10" t="s">
        <v>96</v>
      </c>
    </row>
    <row r="11" spans="1:20" x14ac:dyDescent="0.25">
      <c r="B11" s="15" t="s">
        <v>26</v>
      </c>
      <c r="C11" s="16">
        <v>0.23255813953488372</v>
      </c>
      <c r="D11" s="16">
        <v>0.15597147950089127</v>
      </c>
      <c r="E11" s="16">
        <v>9.2233365053802807E-2</v>
      </c>
      <c r="F11" s="16">
        <v>6.6686513843405779E-2</v>
      </c>
      <c r="G11" s="16">
        <v>6.188189725313134E-2</v>
      </c>
      <c r="H11" s="16">
        <v>8.2297894463218099E-2</v>
      </c>
      <c r="I11" s="16">
        <v>5.0900000000000001E-2</v>
      </c>
      <c r="J11" s="16">
        <v>7.9741424913773049E-2</v>
      </c>
      <c r="K11" s="16">
        <v>5.3999999999999999E-2</v>
      </c>
      <c r="L11" s="16">
        <v>6.8386729262016541E-2</v>
      </c>
      <c r="M11" s="16">
        <v>6.6651666047075855E-2</v>
      </c>
      <c r="N11" s="16">
        <v>7.1099999999999997E-2</v>
      </c>
      <c r="O11" s="16">
        <v>6.6623417472674376E-2</v>
      </c>
      <c r="P11" s="32">
        <v>7.1140901794012446E-2</v>
      </c>
      <c r="Q11" s="16">
        <v>7.3263341750042718E-2</v>
      </c>
      <c r="R11" s="16">
        <v>7.153824282058574E-2</v>
      </c>
      <c r="S11" s="40"/>
      <c r="T11" s="10" t="s">
        <v>26</v>
      </c>
    </row>
    <row r="12" spans="1:20" x14ac:dyDescent="0.25">
      <c r="B12" s="15" t="s">
        <v>24</v>
      </c>
      <c r="C12" s="16">
        <v>9.0775630046488878E-2</v>
      </c>
      <c r="D12" s="16">
        <v>0.1455187773596498</v>
      </c>
      <c r="E12" s="16">
        <v>7.7926256408056449E-2</v>
      </c>
      <c r="F12" s="16">
        <v>8.9146868250539954E-2</v>
      </c>
      <c r="G12" s="16">
        <v>9.4328487741375561E-2</v>
      </c>
      <c r="H12" s="16">
        <v>0.12636086889221404</v>
      </c>
      <c r="I12" s="16">
        <v>6.3E-2</v>
      </c>
      <c r="J12" s="16">
        <v>0.10084803121391887</v>
      </c>
      <c r="K12" s="16">
        <v>0.11940000000000001</v>
      </c>
      <c r="L12" s="16">
        <v>8.0004513653802747E-2</v>
      </c>
      <c r="M12" s="16">
        <v>7.338720558912161E-2</v>
      </c>
      <c r="N12" s="16">
        <v>0.1085</v>
      </c>
      <c r="O12" s="16">
        <v>6.2551912206810889E-2</v>
      </c>
      <c r="P12" s="32">
        <v>2.985468762607554E-2</v>
      </c>
      <c r="Q12" s="16">
        <v>3.6850982692871813E-2</v>
      </c>
      <c r="R12" s="16">
        <v>3.412414689632759E-2</v>
      </c>
      <c r="S12" s="40"/>
      <c r="T12" s="10" t="s">
        <v>24</v>
      </c>
    </row>
    <row r="13" spans="1:20" x14ac:dyDescent="0.25">
      <c r="B13" s="15" t="s">
        <v>42</v>
      </c>
      <c r="C13" s="16">
        <v>0</v>
      </c>
      <c r="D13" s="16">
        <v>2.864399604910399E-2</v>
      </c>
      <c r="E13" s="16">
        <v>5.969914152949516E-2</v>
      </c>
      <c r="F13" s="16">
        <v>2.2609389546482245E-2</v>
      </c>
      <c r="G13" s="16">
        <v>9.9651220727453915E-2</v>
      </c>
      <c r="H13" s="16">
        <v>0.10417497914324059</v>
      </c>
      <c r="I13" s="16">
        <v>7.7899999999999997E-2</v>
      </c>
      <c r="J13" s="16">
        <v>8.0350342726580343E-2</v>
      </c>
      <c r="K13" s="16">
        <v>0.1042</v>
      </c>
      <c r="L13" s="16">
        <v>0.10095389507154212</v>
      </c>
      <c r="M13" s="16">
        <v>8.4267397790500756E-2</v>
      </c>
      <c r="N13" s="16">
        <v>6.3899999999999998E-2</v>
      </c>
      <c r="O13" s="16">
        <v>9.6796234436683878E-2</v>
      </c>
      <c r="P13" s="32">
        <v>8.586083853702052E-2</v>
      </c>
      <c r="Q13" s="16">
        <v>8.4751773049645387E-2</v>
      </c>
      <c r="R13" s="16">
        <v>8.6271824717562465E-2</v>
      </c>
      <c r="S13" s="40"/>
      <c r="T13" s="10" t="s">
        <v>42</v>
      </c>
    </row>
    <row r="14" spans="1:20" x14ac:dyDescent="0.25">
      <c r="B14" s="15" t="s">
        <v>133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1.5283084404307054E-2</v>
      </c>
      <c r="I14" s="16">
        <v>5.5199999999999999E-2</v>
      </c>
      <c r="J14" s="16">
        <v>5.1625551380493385E-2</v>
      </c>
      <c r="K14" s="16">
        <v>4.07E-2</v>
      </c>
      <c r="L14" s="16">
        <v>3.5305048002477551E-2</v>
      </c>
      <c r="M14" s="16">
        <v>7.0140887744281163E-2</v>
      </c>
      <c r="N14" s="16">
        <v>5.6099999999999997E-2</v>
      </c>
      <c r="O14" s="16">
        <v>2.4421007433647317E-2</v>
      </c>
      <c r="P14" s="32">
        <v>2.3079193838391968E-2</v>
      </c>
      <c r="Q14" s="16">
        <v>2.6156993758578717E-2</v>
      </c>
      <c r="R14" s="16">
        <v>7.9090459713297076E-3</v>
      </c>
      <c r="S14" s="40"/>
      <c r="T14" s="10" t="s">
        <v>58</v>
      </c>
    </row>
    <row r="15" spans="1:20" x14ac:dyDescent="0.25">
      <c r="B15" s="15" t="s">
        <v>134</v>
      </c>
      <c r="C15" s="16">
        <v>2.4575602052901702E-2</v>
      </c>
      <c r="D15" s="16">
        <v>0</v>
      </c>
      <c r="E15" s="16">
        <v>1.6750902527075812E-2</v>
      </c>
      <c r="F15" s="16">
        <v>1.8378130025269928E-2</v>
      </c>
      <c r="G15" s="16">
        <v>1.6929054001341842E-2</v>
      </c>
      <c r="H15" s="16">
        <v>1.7418900700335256E-2</v>
      </c>
      <c r="I15" s="16">
        <v>1.4500000000000001E-2</v>
      </c>
      <c r="J15" s="16">
        <v>1.6951265112800699E-2</v>
      </c>
      <c r="K15" s="16">
        <v>1.89E-2</v>
      </c>
      <c r="L15" s="16">
        <v>1.9190066318611542E-2</v>
      </c>
      <c r="M15" s="16">
        <v>1.3225569434239529E-2</v>
      </c>
      <c r="N15" s="16">
        <v>2.58E-2</v>
      </c>
      <c r="O15" s="16">
        <v>1.9864417468075039E-2</v>
      </c>
      <c r="P15" s="32">
        <v>2.0608439646712464E-2</v>
      </c>
      <c r="Q15" s="16">
        <v>2.1067666488127121E-2</v>
      </c>
      <c r="R15" s="16">
        <v>1.9765494137353436E-2</v>
      </c>
      <c r="S15" s="40"/>
      <c r="T15" s="10" t="s">
        <v>99</v>
      </c>
    </row>
    <row r="16" spans="1:20" x14ac:dyDescent="0.25">
      <c r="B16" s="15" t="s">
        <v>135</v>
      </c>
      <c r="C16" s="16">
        <v>0</v>
      </c>
      <c r="D16" s="16">
        <v>0.12048042036782185</v>
      </c>
      <c r="E16" s="16">
        <v>8.5559205827738891E-2</v>
      </c>
      <c r="F16" s="16">
        <v>7.3612083412885304E-2</v>
      </c>
      <c r="G16" s="16">
        <v>6.4158702356927999E-2</v>
      </c>
      <c r="H16" s="16">
        <v>8.3547912959872683E-2</v>
      </c>
      <c r="I16" s="16">
        <v>0.1206</v>
      </c>
      <c r="J16" s="16">
        <v>0.12241272287506154</v>
      </c>
      <c r="K16" s="16">
        <v>0.12709999999999999</v>
      </c>
      <c r="L16" s="16">
        <v>0.1202233781440699</v>
      </c>
      <c r="M16" s="16">
        <v>8.7007882959631064E-2</v>
      </c>
      <c r="N16" s="16">
        <v>6.4699999999999994E-2</v>
      </c>
      <c r="O16" s="16">
        <v>0.11709591474245117</v>
      </c>
      <c r="P16" s="32">
        <v>0.10622871351260997</v>
      </c>
      <c r="Q16" s="16">
        <v>8.5845162020019225E-2</v>
      </c>
      <c r="R16" s="16">
        <v>6.2721542195603205E-2</v>
      </c>
      <c r="S16" s="40"/>
      <c r="T16" s="10" t="s">
        <v>48</v>
      </c>
    </row>
    <row r="17" spans="1:20" x14ac:dyDescent="0.25">
      <c r="A17" s="33"/>
      <c r="B17" s="36" t="s">
        <v>136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8.0256821829855548E-3</v>
      </c>
      <c r="I17" s="37">
        <v>0.1041</v>
      </c>
      <c r="J17" s="37">
        <v>1.3347570742124932E-2</v>
      </c>
      <c r="K17" s="37">
        <v>4.5199999999999997E-2</v>
      </c>
      <c r="L17" s="37">
        <v>3.7417511395333017E-2</v>
      </c>
      <c r="M17" s="37">
        <v>0</v>
      </c>
      <c r="N17" s="37">
        <v>0</v>
      </c>
      <c r="O17" s="37">
        <v>3.6903395112350336E-2</v>
      </c>
      <c r="P17" s="32">
        <v>3.2693984306887539E-2</v>
      </c>
      <c r="Q17" s="16">
        <v>3.9408004203520447E-2</v>
      </c>
      <c r="R17" s="16">
        <v>1.6400286259541985E-2</v>
      </c>
      <c r="S17" s="40"/>
      <c r="T17" s="10" t="s">
        <v>353</v>
      </c>
    </row>
    <row r="18" spans="1:20" x14ac:dyDescent="0.25">
      <c r="B18" s="15" t="s">
        <v>137</v>
      </c>
      <c r="C18" s="16">
        <v>5.2805280528052799E-2</v>
      </c>
      <c r="D18" s="16">
        <v>5.7227014517147061E-2</v>
      </c>
      <c r="E18" s="16">
        <v>2.7438721841818E-2</v>
      </c>
      <c r="F18" s="16">
        <v>1.9962756052141529E-2</v>
      </c>
      <c r="G18" s="16">
        <v>1.5895854744775607E-2</v>
      </c>
      <c r="H18" s="16">
        <v>4.0522527326046394E-2</v>
      </c>
      <c r="I18" s="16">
        <v>7.5899999999999995E-2</v>
      </c>
      <c r="J18" s="16">
        <v>6.4126887758973974E-2</v>
      </c>
      <c r="K18" s="16">
        <v>6.1600000000000002E-2</v>
      </c>
      <c r="L18" s="16">
        <v>4.9457940967001658E-2</v>
      </c>
      <c r="M18" s="16">
        <v>5.1592004424429162E-2</v>
      </c>
      <c r="N18" s="16">
        <v>7.2999999999999995E-2</v>
      </c>
      <c r="O18" s="16">
        <v>7.990275526742302E-2</v>
      </c>
      <c r="P18" s="32">
        <v>8.2928802588996764E-2</v>
      </c>
      <c r="Q18" s="16">
        <v>5.8137702851740976E-2</v>
      </c>
      <c r="R18" s="16">
        <v>5.2884982804738252E-2</v>
      </c>
      <c r="S18" s="40"/>
      <c r="T18" s="10" t="s">
        <v>36</v>
      </c>
    </row>
    <row r="19" spans="1:20" x14ac:dyDescent="0.25">
      <c r="B19" s="15" t="s">
        <v>138</v>
      </c>
      <c r="C19" s="16">
        <v>0.11350884764782046</v>
      </c>
      <c r="D19" s="16">
        <v>8.1919016437257783E-2</v>
      </c>
      <c r="E19" s="16">
        <v>3.6050798852929125E-2</v>
      </c>
      <c r="F19" s="16">
        <v>2.0516759010368094E-2</v>
      </c>
      <c r="G19" s="16">
        <v>1.3007901996539955E-2</v>
      </c>
      <c r="H19" s="16">
        <v>1.8312822971605136E-2</v>
      </c>
      <c r="I19" s="16">
        <v>3.15E-2</v>
      </c>
      <c r="J19" s="16">
        <v>4.9859648424279833E-2</v>
      </c>
      <c r="K19" s="16">
        <v>4.5400000000000003E-2</v>
      </c>
      <c r="L19" s="16">
        <v>4.7996439798507748E-2</v>
      </c>
      <c r="M19" s="16">
        <v>3.2569742439333159E-2</v>
      </c>
      <c r="N19" s="16">
        <v>4.3499999999999997E-2</v>
      </c>
      <c r="O19" s="16">
        <v>4.4006997479402579E-2</v>
      </c>
      <c r="P19" s="32">
        <v>3.7800368829291352E-2</v>
      </c>
      <c r="Q19" s="16">
        <v>3.6131833871506508E-2</v>
      </c>
      <c r="R19" s="16">
        <v>3.8737524586581189E-2</v>
      </c>
      <c r="S19" s="40"/>
      <c r="T19" s="10" t="s">
        <v>84</v>
      </c>
    </row>
    <row r="20" spans="1:20" x14ac:dyDescent="0.25">
      <c r="B20" s="15" t="s">
        <v>139</v>
      </c>
      <c r="C20" s="16">
        <v>7.6663054553688395E-2</v>
      </c>
      <c r="D20" s="16">
        <v>6.5779525177680334E-2</v>
      </c>
      <c r="E20" s="16">
        <v>5.4071493095883341E-2</v>
      </c>
      <c r="F20" s="16">
        <v>6.4177170455884086E-2</v>
      </c>
      <c r="G20" s="16">
        <v>7.441860465116279E-2</v>
      </c>
      <c r="H20" s="16">
        <v>0.12318029115341544</v>
      </c>
      <c r="I20" s="16">
        <v>6.13E-2</v>
      </c>
      <c r="J20" s="16">
        <v>0.11397675719346219</v>
      </c>
      <c r="K20" s="16">
        <v>0.1176</v>
      </c>
      <c r="L20" s="16">
        <v>8.3343684014408143E-2</v>
      </c>
      <c r="M20" s="16">
        <v>5.8259460255875056E-2</v>
      </c>
      <c r="N20" s="16">
        <v>7.3599999999999999E-2</v>
      </c>
      <c r="O20" s="16">
        <v>5.8690206370034595E-2</v>
      </c>
      <c r="P20" s="32">
        <v>4.6507213363705391E-2</v>
      </c>
      <c r="Q20" s="16">
        <v>4.8618852966679053E-2</v>
      </c>
      <c r="R20" s="16">
        <v>4.6445688796089783E-2</v>
      </c>
      <c r="S20" s="40"/>
      <c r="T20" s="10" t="s">
        <v>54</v>
      </c>
    </row>
    <row r="21" spans="1:20" x14ac:dyDescent="0.25">
      <c r="B21" s="15" t="s">
        <v>140</v>
      </c>
      <c r="C21" s="16">
        <v>0</v>
      </c>
      <c r="D21" s="16">
        <v>0</v>
      </c>
      <c r="E21" s="16">
        <v>1.2959951209595446E-2</v>
      </c>
      <c r="F21" s="16">
        <v>1.0447980057188945E-2</v>
      </c>
      <c r="G21" s="16">
        <v>2.7014901612693144E-2</v>
      </c>
      <c r="H21" s="16">
        <v>5.9842883548983358E-2</v>
      </c>
      <c r="I21" s="16">
        <v>7.7100000000000002E-2</v>
      </c>
      <c r="J21" s="16">
        <v>6.7239556825744826E-2</v>
      </c>
      <c r="K21" s="16">
        <v>6.8199999999999997E-2</v>
      </c>
      <c r="L21" s="16">
        <v>6.7614144078975369E-2</v>
      </c>
      <c r="M21" s="16">
        <v>5.8061400193188013E-2</v>
      </c>
      <c r="N21" s="16">
        <v>3.4200000000000001E-2</v>
      </c>
      <c r="O21" s="16">
        <v>3.9468039468039465E-2</v>
      </c>
      <c r="P21" s="32">
        <v>3.3575705731394352E-2</v>
      </c>
      <c r="Q21" s="16">
        <v>2.5919552591955261E-2</v>
      </c>
      <c r="R21" s="16">
        <v>1.5728653969612667E-2</v>
      </c>
      <c r="S21" s="40"/>
      <c r="T21" s="10" t="s">
        <v>76</v>
      </c>
    </row>
    <row r="22" spans="1:20" x14ac:dyDescent="0.25">
      <c r="A22" s="33"/>
      <c r="B22" s="36" t="s">
        <v>141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2">
        <v>0</v>
      </c>
      <c r="Q22" s="32">
        <v>0</v>
      </c>
      <c r="S22" s="60"/>
    </row>
    <row r="23" spans="1:20" x14ac:dyDescent="0.25">
      <c r="B23" s="15" t="s">
        <v>142</v>
      </c>
      <c r="C23" s="16">
        <v>9.16254352208173E-2</v>
      </c>
      <c r="D23" s="16">
        <v>7.521613832853026E-2</v>
      </c>
      <c r="E23" s="16">
        <v>4.5393499865699703E-2</v>
      </c>
      <c r="F23" s="16">
        <v>2.759959486833221E-2</v>
      </c>
      <c r="G23" s="16">
        <v>4.5951336258476271E-2</v>
      </c>
      <c r="H23" s="16">
        <v>5.6417979610750693E-2</v>
      </c>
      <c r="I23" s="16">
        <v>6.5000000000000002E-2</v>
      </c>
      <c r="J23" s="16">
        <v>9.0997918348273074E-2</v>
      </c>
      <c r="K23" s="16">
        <v>8.2900000000000001E-2</v>
      </c>
      <c r="L23" s="16">
        <v>7.3118093922651936E-2</v>
      </c>
      <c r="M23" s="16">
        <v>4.9751243781094523E-2</v>
      </c>
      <c r="N23" s="16">
        <v>3.6400000000000002E-2</v>
      </c>
      <c r="O23" s="16">
        <v>3.7273412223551829E-2</v>
      </c>
      <c r="P23" s="32">
        <v>4.1342500452324953E-2</v>
      </c>
      <c r="Q23" s="16">
        <v>4.4726421886249104E-2</v>
      </c>
      <c r="R23" s="16">
        <v>3.8199240331491711E-2</v>
      </c>
      <c r="S23" s="40"/>
      <c r="T23" s="10" t="s">
        <v>74</v>
      </c>
    </row>
    <row r="24" spans="1:20" x14ac:dyDescent="0.25">
      <c r="B24" s="15" t="s">
        <v>143</v>
      </c>
      <c r="C24" s="16">
        <v>0</v>
      </c>
      <c r="D24" s="16">
        <v>0.23243435060326473</v>
      </c>
      <c r="E24" s="16">
        <v>5.2532970868079801E-2</v>
      </c>
      <c r="F24" s="16">
        <v>2.1403119070757554E-2</v>
      </c>
      <c r="G24" s="16">
        <v>1.6143720506664457E-2</v>
      </c>
      <c r="H24" s="16">
        <v>3.8480579684054189E-2</v>
      </c>
      <c r="I24" s="16">
        <v>2.18E-2</v>
      </c>
      <c r="J24" s="16">
        <v>9.2538476524449631E-2</v>
      </c>
      <c r="K24" s="16">
        <v>9.2100000000000001E-2</v>
      </c>
      <c r="L24" s="16">
        <v>3.9819428474085428E-2</v>
      </c>
      <c r="M24" s="16">
        <v>3.5693675593647806E-2</v>
      </c>
      <c r="N24" s="16">
        <v>4.02E-2</v>
      </c>
      <c r="O24" s="16">
        <v>0.1049452785333362</v>
      </c>
      <c r="P24" s="32">
        <v>0.12031997901776932</v>
      </c>
      <c r="Q24" s="16">
        <v>0.10522952610640446</v>
      </c>
      <c r="R24" s="16">
        <v>5.6862863710604318E-2</v>
      </c>
      <c r="S24" s="40"/>
      <c r="T24" s="2" t="s">
        <v>50</v>
      </c>
    </row>
    <row r="25" spans="1:20" x14ac:dyDescent="0.25">
      <c r="B25" s="15" t="s">
        <v>144</v>
      </c>
      <c r="C25" s="16">
        <v>0</v>
      </c>
      <c r="D25" s="16">
        <v>0</v>
      </c>
      <c r="E25" s="16">
        <v>0</v>
      </c>
      <c r="F25" s="16">
        <v>2.5188916876574307E-3</v>
      </c>
      <c r="G25" s="16">
        <v>3.4676828374615276E-2</v>
      </c>
      <c r="H25" s="16">
        <v>5.457282649604818E-2</v>
      </c>
      <c r="I25" s="16">
        <v>3.2899999999999999E-2</v>
      </c>
      <c r="J25" s="16">
        <v>3.263308178666123E-2</v>
      </c>
      <c r="K25" s="16">
        <v>5.8000000000000003E-2</v>
      </c>
      <c r="L25" s="16">
        <v>5.6226765799256506E-2</v>
      </c>
      <c r="M25" s="16">
        <v>3.9206424185167697E-2</v>
      </c>
      <c r="N25" s="16">
        <v>3.9E-2</v>
      </c>
      <c r="O25" s="16">
        <v>4.3844109831709478E-2</v>
      </c>
      <c r="P25" s="32">
        <v>3.2865907099035932E-2</v>
      </c>
      <c r="Q25" s="16">
        <v>5.2587294909549852E-2</v>
      </c>
      <c r="R25" s="16">
        <v>7.0896983940462205E-2</v>
      </c>
      <c r="S25" s="40"/>
      <c r="T25" s="2" t="s">
        <v>32</v>
      </c>
    </row>
    <row r="26" spans="1:20" x14ac:dyDescent="0.25">
      <c r="A26" s="33"/>
      <c r="B26" s="36" t="s">
        <v>145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2">
        <v>0</v>
      </c>
      <c r="Q26" s="38">
        <v>0</v>
      </c>
      <c r="R26" s="16">
        <v>0</v>
      </c>
      <c r="S26" s="41"/>
      <c r="T26" s="2" t="s">
        <v>30</v>
      </c>
    </row>
    <row r="27" spans="1:20" x14ac:dyDescent="0.25">
      <c r="B27" s="15" t="s">
        <v>46</v>
      </c>
      <c r="C27" s="16">
        <v>0.19021739130434784</v>
      </c>
      <c r="D27" s="16">
        <v>0.14792899408284024</v>
      </c>
      <c r="E27" s="16">
        <v>1.4093137254901961E-2</v>
      </c>
      <c r="F27" s="16">
        <v>0</v>
      </c>
      <c r="G27" s="16">
        <v>6.5498751157144611E-2</v>
      </c>
      <c r="H27" s="16">
        <v>0.1397446113778158</v>
      </c>
      <c r="I27" s="16">
        <v>0.13819999999999999</v>
      </c>
      <c r="J27" s="16">
        <v>0.10240112994350282</v>
      </c>
      <c r="K27" s="16">
        <v>9.5399999999999999E-2</v>
      </c>
      <c r="L27" s="16">
        <v>0.11315640168946606</v>
      </c>
      <c r="M27" s="16">
        <v>0.10830465453073174</v>
      </c>
      <c r="N27" s="16">
        <v>8.9399999999999993E-2</v>
      </c>
      <c r="O27" s="16">
        <v>0.1120121318540985</v>
      </c>
      <c r="P27" s="32">
        <v>0.10364854328766687</v>
      </c>
      <c r="Q27" s="16">
        <v>0.10327879249112125</v>
      </c>
      <c r="R27" s="16">
        <v>0.10167322220141101</v>
      </c>
      <c r="S27" s="40"/>
      <c r="T27" s="2" t="s">
        <v>46</v>
      </c>
    </row>
    <row r="28" spans="1:20" x14ac:dyDescent="0.25">
      <c r="B28" s="15" t="s">
        <v>146</v>
      </c>
      <c r="C28" s="16">
        <v>0.20095475446663624</v>
      </c>
      <c r="D28" s="16">
        <v>0.12410662545875989</v>
      </c>
      <c r="E28" s="16">
        <v>5.7651344426264933E-2</v>
      </c>
      <c r="F28" s="16">
        <v>7.537214999057848E-2</v>
      </c>
      <c r="G28" s="16">
        <v>6.4870867698641643E-2</v>
      </c>
      <c r="H28" s="16">
        <v>0.12669262982939267</v>
      </c>
      <c r="I28" s="16">
        <v>0.1031</v>
      </c>
      <c r="J28" s="16">
        <v>0.1282075911847847</v>
      </c>
      <c r="K28" s="16">
        <v>0.1207</v>
      </c>
      <c r="L28" s="16">
        <v>0.11238723420637263</v>
      </c>
      <c r="M28" s="16">
        <v>0.12830150473948643</v>
      </c>
      <c r="N28" s="16">
        <v>0.1336</v>
      </c>
      <c r="O28" s="16">
        <v>0.10514179234845397</v>
      </c>
      <c r="P28" s="32">
        <v>9.9949818790075265E-2</v>
      </c>
      <c r="Q28" s="16">
        <v>9.0151353655936892E-2</v>
      </c>
      <c r="R28" s="16">
        <v>7.6698883269067042E-2</v>
      </c>
      <c r="S28" s="40"/>
      <c r="T28" s="2" t="s">
        <v>66</v>
      </c>
    </row>
    <row r="29" spans="1:20" x14ac:dyDescent="0.25">
      <c r="B29" s="15" t="s">
        <v>92</v>
      </c>
      <c r="C29" s="16">
        <v>4.0316511492893541E-3</v>
      </c>
      <c r="D29" s="16">
        <v>3.1581913766799148E-2</v>
      </c>
      <c r="E29" s="16">
        <v>3.5435647052901802E-2</v>
      </c>
      <c r="F29" s="16">
        <v>3.3884382380121161E-2</v>
      </c>
      <c r="G29" s="16">
        <v>0</v>
      </c>
      <c r="H29" s="16">
        <v>9.5427881781694687E-2</v>
      </c>
      <c r="I29" s="16">
        <v>0.1124</v>
      </c>
      <c r="J29" s="16">
        <v>8.9726656712989558E-2</v>
      </c>
      <c r="K29" s="16">
        <v>0.1016</v>
      </c>
      <c r="L29" s="16">
        <v>9.8321884591366274E-2</v>
      </c>
      <c r="M29" s="16">
        <v>0.10205967987922296</v>
      </c>
      <c r="N29" s="16">
        <v>9.5699999999999993E-2</v>
      </c>
      <c r="O29" s="16">
        <v>0.11875871327515879</v>
      </c>
      <c r="P29" s="32">
        <v>0.12761888532288149</v>
      </c>
      <c r="Q29" s="16">
        <v>0.12111192970476722</v>
      </c>
      <c r="R29" s="16">
        <v>0.12159243576008028</v>
      </c>
      <c r="S29" s="40"/>
      <c r="T29" s="2" t="s">
        <v>92</v>
      </c>
    </row>
    <row r="30" spans="1:20" x14ac:dyDescent="0.25">
      <c r="B30" s="15" t="s">
        <v>70</v>
      </c>
      <c r="C30" s="16">
        <v>8.8184947015668869E-2</v>
      </c>
      <c r="D30" s="16">
        <v>6.5214873161125911E-2</v>
      </c>
      <c r="E30" s="16">
        <v>5.1430092803894725E-2</v>
      </c>
      <c r="F30" s="16">
        <v>1.3742071881606763E-2</v>
      </c>
      <c r="G30" s="16">
        <v>5.3015019054023768E-2</v>
      </c>
      <c r="H30" s="16">
        <v>9.474564201009382E-2</v>
      </c>
      <c r="I30" s="16">
        <v>6.1400000000000003E-2</v>
      </c>
      <c r="J30" s="16">
        <v>6.7702026403366894E-2</v>
      </c>
      <c r="K30" s="16">
        <v>7.4200000000000002E-2</v>
      </c>
      <c r="L30" s="16">
        <v>6.5952948509530748E-2</v>
      </c>
      <c r="M30" s="16">
        <v>6.4008296427265993E-2</v>
      </c>
      <c r="N30" s="16">
        <v>3.5900000000000001E-2</v>
      </c>
      <c r="O30" s="16">
        <v>0.10642714269539946</v>
      </c>
      <c r="P30" s="32">
        <v>5.3018400065528361E-2</v>
      </c>
      <c r="Q30" s="16">
        <v>4.6834706528844285E-2</v>
      </c>
      <c r="R30" s="16">
        <v>6.716169159521429E-2</v>
      </c>
      <c r="S30" s="40"/>
      <c r="T30" s="2" t="s">
        <v>70</v>
      </c>
    </row>
    <row r="31" spans="1:20" x14ac:dyDescent="0.25">
      <c r="B31" s="15" t="s">
        <v>28</v>
      </c>
      <c r="C31" s="16">
        <v>0.21243701328447093</v>
      </c>
      <c r="D31" s="16">
        <v>0.16428306474879445</v>
      </c>
      <c r="E31" s="16">
        <v>0.14382917519499916</v>
      </c>
      <c r="F31" s="16">
        <v>0.10516469494128079</v>
      </c>
      <c r="G31" s="16">
        <v>0.10750975551485228</v>
      </c>
      <c r="H31" s="16">
        <v>0.12258048708776401</v>
      </c>
      <c r="I31" s="16">
        <v>0.1134</v>
      </c>
      <c r="J31" s="16">
        <v>0.11095186072384312</v>
      </c>
      <c r="K31" s="16">
        <v>0.1041</v>
      </c>
      <c r="L31" s="16">
        <v>9.6187358812410681E-2</v>
      </c>
      <c r="M31" s="16">
        <v>9.4604568939594125E-2</v>
      </c>
      <c r="N31" s="16">
        <v>7.5999999999999998E-2</v>
      </c>
      <c r="O31" s="16">
        <v>7.5356111603577344E-2</v>
      </c>
      <c r="P31" s="32">
        <v>7.1224242021055442E-2</v>
      </c>
      <c r="Q31" s="16">
        <v>6.327806385957932E-2</v>
      </c>
      <c r="R31" s="16">
        <v>6.2761632968214201E-2</v>
      </c>
      <c r="S31" s="40"/>
      <c r="T31" s="2" t="s">
        <v>28</v>
      </c>
    </row>
    <row r="32" spans="1:20" x14ac:dyDescent="0.25">
      <c r="B32" s="15" t="s">
        <v>68</v>
      </c>
      <c r="C32" s="16">
        <v>0.10845240144603202</v>
      </c>
      <c r="D32" s="16">
        <v>0.11614255765199162</v>
      </c>
      <c r="E32" s="16">
        <v>0.1186648740281756</v>
      </c>
      <c r="F32" s="16">
        <v>0.1213052731142114</v>
      </c>
      <c r="G32" s="16">
        <v>0.14006657549092971</v>
      </c>
      <c r="H32" s="16">
        <v>0.1203126908513497</v>
      </c>
      <c r="I32" s="16">
        <v>5.8999999999999997E-2</v>
      </c>
      <c r="J32" s="16">
        <v>6.4298471919031555E-2</v>
      </c>
      <c r="K32" s="16">
        <v>5.9700000000000003E-2</v>
      </c>
      <c r="L32" s="16">
        <v>6.2624795788709386E-2</v>
      </c>
      <c r="M32" s="16">
        <v>6.226339464659511E-2</v>
      </c>
      <c r="N32" s="16">
        <v>9.0300000000000005E-2</v>
      </c>
      <c r="O32" s="16">
        <v>6.1990067399787172E-2</v>
      </c>
      <c r="P32" s="32">
        <v>6.4057930650327249E-2</v>
      </c>
      <c r="Q32" s="16">
        <v>6.0900082576383158E-2</v>
      </c>
      <c r="R32" s="16">
        <v>5.9188275084554667E-2</v>
      </c>
      <c r="S32" s="40"/>
      <c r="T32" s="45" t="s">
        <v>68</v>
      </c>
    </row>
    <row r="33" spans="2:20" x14ac:dyDescent="0.25">
      <c r="B33" s="15" t="s">
        <v>82</v>
      </c>
      <c r="C33" s="16">
        <v>0</v>
      </c>
      <c r="D33" s="16">
        <v>0</v>
      </c>
      <c r="E33" s="16">
        <v>1.9839395370807745E-2</v>
      </c>
      <c r="F33" s="16">
        <v>2.683080808080808E-2</v>
      </c>
      <c r="G33" s="16">
        <v>2.9328380095806041E-2</v>
      </c>
      <c r="H33" s="16">
        <v>2.698961937716263E-2</v>
      </c>
      <c r="I33" s="16">
        <v>6.1699999999999998E-2</v>
      </c>
      <c r="J33" s="16">
        <v>6.1702758825274401E-2</v>
      </c>
      <c r="K33" s="16">
        <v>6.0499999999999998E-2</v>
      </c>
      <c r="L33" s="16">
        <v>2.4172775906479097E-2</v>
      </c>
      <c r="M33" s="16">
        <v>3.8992201559688064E-2</v>
      </c>
      <c r="N33" s="16">
        <v>1.95E-2</v>
      </c>
      <c r="O33" s="16">
        <v>2.133279154815116E-2</v>
      </c>
      <c r="P33" s="32">
        <v>2.1730132450331126E-2</v>
      </c>
      <c r="Q33" s="16">
        <v>2.127013065937405E-2</v>
      </c>
      <c r="R33" s="16">
        <v>2.1154427319431852E-2</v>
      </c>
      <c r="S33" s="40"/>
      <c r="T33" s="2" t="s">
        <v>82</v>
      </c>
    </row>
    <row r="34" spans="2:20" x14ac:dyDescent="0.25">
      <c r="B34" s="15" t="s">
        <v>44</v>
      </c>
      <c r="C34" s="16">
        <v>0.16330099413103366</v>
      </c>
      <c r="D34" s="16">
        <v>0.12764987462958741</v>
      </c>
      <c r="E34" s="16">
        <v>0.13396838265099312</v>
      </c>
      <c r="F34" s="16">
        <v>0.11930414959155428</v>
      </c>
      <c r="G34" s="16">
        <v>0.10044966556123884</v>
      </c>
      <c r="H34" s="16">
        <v>0.15210072245212877</v>
      </c>
      <c r="I34" s="16">
        <v>0.1148</v>
      </c>
      <c r="J34" s="16">
        <v>0.11828687967369135</v>
      </c>
      <c r="K34" s="16">
        <v>0.1172</v>
      </c>
      <c r="L34" s="16">
        <v>8.9488715909727276E-2</v>
      </c>
      <c r="M34" s="16">
        <v>0.10089414153950299</v>
      </c>
      <c r="N34" s="16">
        <v>0.11119999999999999</v>
      </c>
      <c r="O34" s="16">
        <v>0.10552450344345743</v>
      </c>
      <c r="P34" s="32">
        <v>9.5752268981971131E-2</v>
      </c>
      <c r="Q34" s="16">
        <v>0.10303113932201831</v>
      </c>
      <c r="R34" s="16">
        <v>0.10257201419346307</v>
      </c>
      <c r="S34" s="40"/>
      <c r="T34" s="2" t="s">
        <v>44</v>
      </c>
    </row>
    <row r="35" spans="2:20" x14ac:dyDescent="0.25">
      <c r="B35" s="15" t="s">
        <v>147</v>
      </c>
      <c r="C35" s="16">
        <v>0.18528155530462959</v>
      </c>
      <c r="D35" s="16">
        <v>8.5324232081911255E-2</v>
      </c>
      <c r="E35" s="16">
        <v>5.2020615577284324E-2</v>
      </c>
      <c r="F35" s="16">
        <v>7.7007093243011068E-2</v>
      </c>
      <c r="G35" s="16">
        <v>2.3959426372857643E-2</v>
      </c>
      <c r="H35" s="16">
        <v>3.8608418313819295E-2</v>
      </c>
      <c r="I35" s="16">
        <v>5.0599999999999999E-2</v>
      </c>
      <c r="J35" s="16">
        <v>8.678265457726432E-2</v>
      </c>
      <c r="K35" s="16">
        <v>9.6000000000000002E-2</v>
      </c>
      <c r="L35" s="16">
        <v>6.2186485688993806E-2</v>
      </c>
      <c r="M35" s="16">
        <v>8.5291557876414265E-2</v>
      </c>
      <c r="N35" s="16">
        <v>7.4800000000000005E-2</v>
      </c>
      <c r="O35" s="16">
        <v>7.6785575503225303E-2</v>
      </c>
      <c r="P35" s="32">
        <v>9.6608680914007497E-2</v>
      </c>
      <c r="Q35" s="16">
        <v>9.4910710425044315E-2</v>
      </c>
      <c r="R35" s="16">
        <v>9.5841833591193498E-2</v>
      </c>
      <c r="S35" s="40"/>
      <c r="T35" s="2" t="s">
        <v>62</v>
      </c>
    </row>
    <row r="36" spans="2:20" x14ac:dyDescent="0.25">
      <c r="B36" s="15" t="s">
        <v>148</v>
      </c>
      <c r="C36" s="16">
        <v>6.9792671166827386E-2</v>
      </c>
      <c r="D36" s="16">
        <v>8.1780229610854321E-2</v>
      </c>
      <c r="E36" s="16">
        <v>5.6139507440833902E-2</v>
      </c>
      <c r="F36" s="16">
        <v>4.0672882790050845E-2</v>
      </c>
      <c r="G36" s="16">
        <v>5.9239227294212458E-2</v>
      </c>
      <c r="H36" s="16">
        <v>6.6207236032488306E-2</v>
      </c>
      <c r="I36" s="16">
        <v>7.7399999999999997E-2</v>
      </c>
      <c r="J36" s="16">
        <v>8.6297621553357184E-2</v>
      </c>
      <c r="K36" s="16">
        <v>9.4799999999999995E-2</v>
      </c>
      <c r="L36" s="16">
        <v>0.10670408811692438</v>
      </c>
      <c r="M36" s="16">
        <v>8.4971268490481991E-2</v>
      </c>
      <c r="N36" s="16">
        <v>8.9300000000000004E-2</v>
      </c>
      <c r="O36" s="16">
        <v>0.10456021402168809</v>
      </c>
      <c r="P36" s="32">
        <v>0.10446798465231645</v>
      </c>
      <c r="Q36" s="16">
        <v>7.7680747359870031E-2</v>
      </c>
      <c r="R36" s="16">
        <v>6.3534577118991284E-2</v>
      </c>
      <c r="S36" s="40"/>
      <c r="T36" s="2" t="s">
        <v>78</v>
      </c>
    </row>
    <row r="37" spans="2:20" x14ac:dyDescent="0.25">
      <c r="B37" s="15" t="s">
        <v>38</v>
      </c>
      <c r="C37" s="16">
        <v>0.21739130434782608</v>
      </c>
      <c r="D37" s="16">
        <v>0.10869565217391304</v>
      </c>
      <c r="E37" s="16">
        <v>0.19580419580419581</v>
      </c>
      <c r="F37" s="16">
        <v>0.14078014184397164</v>
      </c>
      <c r="G37" s="16">
        <v>3.5381530840901051E-2</v>
      </c>
      <c r="H37" s="16">
        <v>8.5469780072534973E-2</v>
      </c>
      <c r="I37" s="16">
        <v>9.64E-2</v>
      </c>
      <c r="J37" s="16">
        <v>8.970952886999646E-2</v>
      </c>
      <c r="K37" s="16">
        <v>8.1799999999999998E-2</v>
      </c>
      <c r="L37" s="16">
        <v>8.2606301266629961E-2</v>
      </c>
      <c r="M37" s="16">
        <v>8.2606301266629961E-2</v>
      </c>
      <c r="N37" s="16">
        <v>7.9600000000000004E-2</v>
      </c>
      <c r="O37" s="16">
        <v>6.5355680134777938E-2</v>
      </c>
      <c r="P37" s="32">
        <v>6.5547981122181437E-2</v>
      </c>
      <c r="Q37" s="16">
        <v>6.5547981122181437E-2</v>
      </c>
      <c r="R37" s="16">
        <v>6.5262791507135404E-2</v>
      </c>
      <c r="S37" s="41"/>
      <c r="T37" s="2" t="s">
        <v>38</v>
      </c>
    </row>
    <row r="38" spans="2:20" x14ac:dyDescent="0.25">
      <c r="B38" s="15" t="s">
        <v>56</v>
      </c>
      <c r="C38" s="16">
        <v>0.10756188538487624</v>
      </c>
      <c r="D38" s="16">
        <v>8.6529216963999567E-2</v>
      </c>
      <c r="E38" s="16">
        <v>6.6215166939867134E-2</v>
      </c>
      <c r="F38" s="16">
        <v>5.8291357370095442E-2</v>
      </c>
      <c r="G38" s="16">
        <v>4.2165071770334933E-2</v>
      </c>
      <c r="H38" s="16">
        <v>0.11473859423469775</v>
      </c>
      <c r="I38" s="16">
        <v>0.1027</v>
      </c>
      <c r="J38" s="16">
        <v>0.1144793152639087</v>
      </c>
      <c r="K38" s="16">
        <v>0.13569999999999999</v>
      </c>
      <c r="L38" s="16">
        <v>7.2064945878434636E-2</v>
      </c>
      <c r="M38" s="16">
        <v>0.11130341616186593</v>
      </c>
      <c r="N38" s="16">
        <v>9.2600000000000002E-2</v>
      </c>
      <c r="O38" s="16">
        <v>0.11303962628865979</v>
      </c>
      <c r="P38" s="32">
        <v>9.2511539073690918E-2</v>
      </c>
      <c r="Q38" s="16">
        <v>0.13086294811412555</v>
      </c>
      <c r="R38" s="16">
        <v>0.11843270081982987</v>
      </c>
      <c r="S38" s="40"/>
      <c r="T38" s="2" t="s">
        <v>56</v>
      </c>
    </row>
    <row r="39" spans="2:20" x14ac:dyDescent="0.25">
      <c r="B39" s="15" t="s">
        <v>40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1.2206668800084456E-2</v>
      </c>
      <c r="I39" s="16">
        <v>7.85E-2</v>
      </c>
      <c r="J39" s="16">
        <v>0.11764705882352941</v>
      </c>
      <c r="K39" s="16">
        <v>0.113</v>
      </c>
      <c r="L39" s="16">
        <v>0.1256338028169014</v>
      </c>
      <c r="M39" s="16">
        <v>0.15901530272787759</v>
      </c>
      <c r="N39" s="16">
        <v>0.12820000000000001</v>
      </c>
      <c r="O39" s="16">
        <v>0.1548371984071211</v>
      </c>
      <c r="P39" s="32">
        <v>0.14642607304054508</v>
      </c>
      <c r="Q39" s="16">
        <v>0.13348475583122216</v>
      </c>
      <c r="R39" s="16">
        <v>0.12663123906901655</v>
      </c>
      <c r="S39" s="40"/>
      <c r="T39" s="2" t="s">
        <v>40</v>
      </c>
    </row>
    <row r="40" spans="2:20" x14ac:dyDescent="0.25">
      <c r="B40" s="15" t="s">
        <v>86</v>
      </c>
      <c r="C40" s="16">
        <v>0</v>
      </c>
      <c r="D40" s="16">
        <v>0</v>
      </c>
      <c r="E40" s="16">
        <v>0</v>
      </c>
      <c r="F40" s="16">
        <v>7.5585789871504159E-3</v>
      </c>
      <c r="G40" s="16">
        <v>5.1434960864703692E-2</v>
      </c>
      <c r="H40" s="16">
        <v>8.0536912751677847E-2</v>
      </c>
      <c r="I40" s="16">
        <v>9.64E-2</v>
      </c>
      <c r="J40" s="16">
        <v>9.1485507246376815E-2</v>
      </c>
      <c r="K40" s="16">
        <v>0.10249999999999999</v>
      </c>
      <c r="L40" s="16">
        <v>0.10247994164843181</v>
      </c>
      <c r="M40" s="16">
        <v>8.3333333333333343E-2</v>
      </c>
      <c r="N40" s="16">
        <v>4.48E-2</v>
      </c>
      <c r="O40" s="16">
        <v>6.8660022148394256E-2</v>
      </c>
      <c r="P40" s="32">
        <v>0.13885778275475927</v>
      </c>
      <c r="Q40" s="16">
        <v>0.13213885778275478</v>
      </c>
      <c r="R40" s="16">
        <v>8.0561714708056162E-2</v>
      </c>
      <c r="S40" s="40"/>
      <c r="T40" s="2" t="s">
        <v>86</v>
      </c>
    </row>
    <row r="41" spans="2:20" x14ac:dyDescent="0.25">
      <c r="B41" s="15" t="s">
        <v>64</v>
      </c>
      <c r="C41" s="16">
        <v>6.3956639566395662E-2</v>
      </c>
      <c r="D41" s="16">
        <v>6.2461810034625573E-2</v>
      </c>
      <c r="E41" s="16">
        <v>5.4341919356591675E-2</v>
      </c>
      <c r="F41" s="16">
        <v>7.8423236514522821E-2</v>
      </c>
      <c r="G41" s="16">
        <v>8.1756742877097832E-2</v>
      </c>
      <c r="H41" s="16">
        <v>0.1344998365889836</v>
      </c>
      <c r="I41" s="16">
        <v>9.8900000000000002E-2</v>
      </c>
      <c r="J41" s="16">
        <v>0.13001093294460642</v>
      </c>
      <c r="K41" s="16">
        <v>0.13009999999999999</v>
      </c>
      <c r="L41" s="16">
        <v>0.13412283757111343</v>
      </c>
      <c r="M41" s="16">
        <v>0.15744758598638833</v>
      </c>
      <c r="N41" s="16">
        <v>0.14680000000000001</v>
      </c>
      <c r="O41" s="16">
        <v>0.15537655706677228</v>
      </c>
      <c r="P41" s="32">
        <v>0.10293132871060419</v>
      </c>
      <c r="Q41" s="16">
        <v>8.0801760158252758E-2</v>
      </c>
      <c r="R41" s="16">
        <v>8.4047183001516312E-2</v>
      </c>
      <c r="S41" s="40"/>
      <c r="T41" s="2" t="s">
        <v>64</v>
      </c>
    </row>
    <row r="42" spans="2:20" x14ac:dyDescent="0.25">
      <c r="B42" s="15" t="s">
        <v>72</v>
      </c>
      <c r="C42" s="16">
        <v>0.11839049510282386</v>
      </c>
      <c r="D42" s="16">
        <v>0.15501913121764574</v>
      </c>
      <c r="E42" s="16">
        <v>0.1544480467004497</v>
      </c>
      <c r="F42" s="16">
        <v>0.12293225048087199</v>
      </c>
      <c r="G42" s="16">
        <v>0.1356057943852251</v>
      </c>
      <c r="H42" s="16">
        <v>0.11891568666533786</v>
      </c>
      <c r="I42" s="16">
        <v>0.1202</v>
      </c>
      <c r="J42" s="16">
        <v>0.12975923852183649</v>
      </c>
      <c r="K42" s="16">
        <v>0.1164</v>
      </c>
      <c r="L42" s="16">
        <v>0.11197274568510038</v>
      </c>
      <c r="M42" s="16">
        <v>0.10402605247262128</v>
      </c>
      <c r="N42" s="16">
        <v>9.9500000000000005E-2</v>
      </c>
      <c r="O42" s="16">
        <v>0.10172536472868023</v>
      </c>
      <c r="P42" s="32">
        <v>9.1310484954161594E-2</v>
      </c>
      <c r="Q42" s="16">
        <v>8.5045118577971243E-2</v>
      </c>
      <c r="R42" s="16">
        <v>8.2796944730518351E-2</v>
      </c>
      <c r="S42" s="40"/>
      <c r="T42" s="2" t="s">
        <v>72</v>
      </c>
    </row>
    <row r="43" spans="2:20" x14ac:dyDescent="0.25">
      <c r="B43" s="15" t="s">
        <v>88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3.22265625E-2</v>
      </c>
      <c r="I43" s="16">
        <v>2.3E-2</v>
      </c>
      <c r="J43" s="16">
        <v>4.5783132530120486E-2</v>
      </c>
      <c r="K43" s="16">
        <v>4.1500000000000002E-2</v>
      </c>
      <c r="L43" s="16">
        <v>5.5891635981062601E-2</v>
      </c>
      <c r="M43" s="16">
        <v>4.8114087698254038E-2</v>
      </c>
      <c r="N43" s="16">
        <v>4.1099999999999998E-2</v>
      </c>
      <c r="O43" s="16">
        <v>5.019774870702768E-2</v>
      </c>
      <c r="P43" s="32">
        <v>5.9689229356467942E-2</v>
      </c>
      <c r="Q43" s="16">
        <v>4.1406195935503216E-2</v>
      </c>
      <c r="R43" s="16">
        <v>3.6244043224377472E-2</v>
      </c>
      <c r="S43" s="40"/>
      <c r="T43" s="2" t="s">
        <v>88</v>
      </c>
    </row>
    <row r="44" spans="2:20" x14ac:dyDescent="0.25">
      <c r="B44" s="15" t="s">
        <v>90</v>
      </c>
      <c r="C44" s="16">
        <v>0.14187446259673259</v>
      </c>
      <c r="D44" s="16">
        <v>6.3258785942492013E-2</v>
      </c>
      <c r="E44" s="16">
        <v>0.10277629471436199</v>
      </c>
      <c r="F44" s="16">
        <v>9.4684385382059796E-2</v>
      </c>
      <c r="G44" s="16">
        <v>0.16717095310136157</v>
      </c>
      <c r="H44" s="16">
        <v>0</v>
      </c>
      <c r="I44" s="16">
        <v>0.12379999999999999</v>
      </c>
      <c r="J44" s="16">
        <v>0.10329171396140749</v>
      </c>
      <c r="K44" s="16">
        <v>0.1391</v>
      </c>
      <c r="L44" s="16">
        <v>0.13439849624060152</v>
      </c>
      <c r="M44" s="16">
        <v>0.14019995349918621</v>
      </c>
      <c r="N44" s="16">
        <v>8.3400000000000002E-2</v>
      </c>
      <c r="O44" s="16">
        <v>0.14657568865301998</v>
      </c>
      <c r="P44" s="32">
        <v>0.16364591541896506</v>
      </c>
      <c r="Q44" s="16">
        <v>9.7795794274132264E-2</v>
      </c>
      <c r="R44" s="16">
        <v>6.3588007736943911E-2</v>
      </c>
      <c r="S44" s="40"/>
      <c r="T44" s="2" t="s">
        <v>90</v>
      </c>
    </row>
    <row r="45" spans="2:20" x14ac:dyDescent="0.25">
      <c r="B45" s="15" t="s">
        <v>94</v>
      </c>
      <c r="C45" s="16">
        <v>3.1444336738498301E-2</v>
      </c>
      <c r="D45" s="16">
        <v>2.1648309912647174E-2</v>
      </c>
      <c r="E45" s="16">
        <v>1.3478434504792332E-2</v>
      </c>
      <c r="F45" s="16">
        <v>6.0792968903953026E-2</v>
      </c>
      <c r="G45" s="16">
        <v>0</v>
      </c>
      <c r="H45" s="16">
        <v>0</v>
      </c>
      <c r="I45" s="16">
        <v>6.1100000000000002E-2</v>
      </c>
      <c r="J45" s="16">
        <v>5.7217847769028878E-2</v>
      </c>
      <c r="K45" s="16">
        <v>8.7599999999999997E-2</v>
      </c>
      <c r="L45" s="16">
        <v>6.718666903031377E-2</v>
      </c>
      <c r="M45" s="16">
        <v>7.6735000940379897E-2</v>
      </c>
      <c r="N45" s="16">
        <v>8.2100000000000006E-2</v>
      </c>
      <c r="O45" s="16">
        <v>0.1056325355407594</v>
      </c>
      <c r="P45" s="32">
        <v>9.9467999355150744E-2</v>
      </c>
      <c r="Q45" s="16">
        <v>9.6617601002192299E-2</v>
      </c>
      <c r="R45" s="16">
        <v>0.10974968052319026</v>
      </c>
      <c r="S45" s="40"/>
      <c r="T45" s="2" t="s">
        <v>94</v>
      </c>
    </row>
    <row r="46" spans="2:20" x14ac:dyDescent="0.25">
      <c r="R46" s="16"/>
    </row>
    <row r="47" spans="2:20" x14ac:dyDescent="0.25">
      <c r="B47" s="95"/>
      <c r="C47" s="95"/>
      <c r="D47" s="95"/>
      <c r="Q47" s="35"/>
      <c r="R47" s="35"/>
    </row>
  </sheetData>
  <mergeCells count="3">
    <mergeCell ref="B47:D47"/>
    <mergeCell ref="S1:S2"/>
    <mergeCell ref="C1:Q1"/>
  </mergeCells>
  <conditionalFormatting sqref="C3:P45">
    <cfRule type="cellIs" dxfId="16" priority="8" operator="greaterThan">
      <formula>20</formula>
    </cfRule>
    <cfRule type="cellIs" dxfId="15" priority="9" operator="equal">
      <formula>0</formula>
    </cfRule>
  </conditionalFormatting>
  <conditionalFormatting sqref="P3:P45">
    <cfRule type="cellIs" dxfId="14" priority="7" operator="greaterThan">
      <formula>0.1</formula>
    </cfRule>
  </conditionalFormatting>
  <conditionalFormatting sqref="Q8 S8 Q22 S22">
    <cfRule type="cellIs" dxfId="13" priority="4" operator="greaterThan">
      <formula>0.1</formula>
    </cfRule>
    <cfRule type="cellIs" dxfId="12" priority="5" operator="greaterThan">
      <formula>20</formula>
    </cfRule>
    <cfRule type="cellIs" dxfId="11" priority="6" operator="equal">
      <formula>0</formula>
    </cfRule>
  </conditionalFormatting>
  <conditionalFormatting sqref="S3:S7 S9:S21 S23:S45">
    <cfRule type="cellIs" dxfId="10" priority="10" operator="lessThan">
      <formula>0</formula>
    </cfRule>
    <cfRule type="cellIs" dxfId="9" priority="11" operator="greaterThan">
      <formula>0</formula>
    </cfRule>
    <cfRule type="cellIs" dxfId="8" priority="12" operator="equal">
      <formula>"&lt;"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7"/>
  <sheetViews>
    <sheetView topLeftCell="G21" zoomScale="70" zoomScaleNormal="70" workbookViewId="0">
      <selection activeCell="AG18" sqref="AG18"/>
    </sheetView>
  </sheetViews>
  <sheetFormatPr baseColWidth="10" defaultColWidth="9.140625" defaultRowHeight="15" x14ac:dyDescent="0.25"/>
  <cols>
    <col min="2" max="2" width="3.5703125" customWidth="1"/>
    <col min="3" max="3" width="24.85546875" customWidth="1"/>
    <col min="20" max="20" width="9.140625" style="39"/>
    <col min="29" max="29" width="12.42578125" bestFit="1" customWidth="1"/>
  </cols>
  <sheetData>
    <row r="1" spans="1:29" ht="21" x14ac:dyDescent="0.35">
      <c r="C1" s="62" t="s">
        <v>313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9" x14ac:dyDescent="0.25">
      <c r="D2" s="13">
        <v>2010</v>
      </c>
      <c r="E2" s="13">
        <v>2011</v>
      </c>
      <c r="F2" s="13">
        <v>2012</v>
      </c>
      <c r="G2" s="13">
        <v>2013</v>
      </c>
      <c r="H2" s="13">
        <v>2014</v>
      </c>
      <c r="I2" s="13">
        <v>2015</v>
      </c>
      <c r="J2" s="13">
        <v>2016</v>
      </c>
      <c r="K2" s="13">
        <v>2017</v>
      </c>
      <c r="L2" s="13">
        <v>2018</v>
      </c>
      <c r="M2" s="13">
        <v>2019</v>
      </c>
      <c r="N2" s="13">
        <v>2020</v>
      </c>
      <c r="O2" s="13">
        <v>2021</v>
      </c>
      <c r="P2" s="13">
        <v>2022</v>
      </c>
      <c r="Q2" s="13">
        <v>2023</v>
      </c>
      <c r="R2" s="13">
        <v>2024</v>
      </c>
      <c r="S2" s="13">
        <v>2025</v>
      </c>
      <c r="T2" s="39" t="s">
        <v>306</v>
      </c>
      <c r="V2" s="18" t="s">
        <v>129</v>
      </c>
      <c r="W2" s="18"/>
      <c r="X2" s="18"/>
      <c r="Y2" s="18"/>
      <c r="Z2" s="18"/>
      <c r="AA2" s="18"/>
      <c r="AB2" s="18"/>
      <c r="AC2" s="18"/>
    </row>
    <row r="3" spans="1:29" x14ac:dyDescent="0.25">
      <c r="B3" s="14" t="s">
        <v>11</v>
      </c>
      <c r="C3" s="15" t="s">
        <v>12</v>
      </c>
      <c r="D3" s="12">
        <v>0</v>
      </c>
      <c r="E3" s="12">
        <v>0</v>
      </c>
      <c r="F3" s="12">
        <v>0</v>
      </c>
      <c r="G3" s="12">
        <v>0</v>
      </c>
      <c r="H3" s="12">
        <v>3.4788302944727522E-3</v>
      </c>
      <c r="I3" s="12">
        <v>4.9257396095340758E-2</v>
      </c>
      <c r="J3" s="12">
        <v>5.3408236736954499E-3</v>
      </c>
      <c r="K3" s="16">
        <v>2.4787832955213848E-2</v>
      </c>
      <c r="L3" s="16">
        <v>0.1012</v>
      </c>
      <c r="M3" s="12">
        <v>2.6288230139562722E-2</v>
      </c>
      <c r="N3" s="12">
        <v>1.7086992256780727E-2</v>
      </c>
      <c r="O3" s="12">
        <v>3.0300000000000001E-2</v>
      </c>
      <c r="P3" s="12">
        <v>4.6212452382439269E-2</v>
      </c>
      <c r="Q3" s="17">
        <v>9.8870632364333175E-2</v>
      </c>
      <c r="R3" s="12">
        <v>8.4658701773076633E-2</v>
      </c>
      <c r="S3" s="16">
        <v>9.5800358572230557E-2</v>
      </c>
      <c r="T3" s="40">
        <f>R3-Q3</f>
        <v>-1.4211930591256541E-2</v>
      </c>
      <c r="V3" s="18"/>
      <c r="W3" s="18" t="s">
        <v>102</v>
      </c>
      <c r="X3" s="18" t="s">
        <v>124</v>
      </c>
      <c r="Y3" s="18" t="s">
        <v>103</v>
      </c>
      <c r="Z3" s="18" t="s">
        <v>125</v>
      </c>
      <c r="AA3" s="18" t="s">
        <v>126</v>
      </c>
      <c r="AB3" s="18" t="s">
        <v>127</v>
      </c>
      <c r="AC3" s="18" t="s">
        <v>128</v>
      </c>
    </row>
    <row r="4" spans="1:29" x14ac:dyDescent="0.25">
      <c r="B4" s="14" t="s">
        <v>13</v>
      </c>
      <c r="C4" s="15" t="s">
        <v>14</v>
      </c>
      <c r="D4" s="12">
        <v>0.63432835820895517</v>
      </c>
      <c r="E4" s="12">
        <v>0.3455123113582208</v>
      </c>
      <c r="F4" s="12">
        <v>0.1292700909314328</v>
      </c>
      <c r="G4" s="12">
        <v>6.3469166967183563E-2</v>
      </c>
      <c r="H4" s="12">
        <v>7.1914684627797654E-2</v>
      </c>
      <c r="I4" s="12">
        <v>5.3235653235653241E-2</v>
      </c>
      <c r="J4" s="12">
        <v>9.8753440181317778E-2</v>
      </c>
      <c r="K4" s="16">
        <v>0.11352657004830917</v>
      </c>
      <c r="L4" s="16">
        <v>7.1300000000000002E-2</v>
      </c>
      <c r="M4" s="12">
        <v>7.7394636015325674E-2</v>
      </c>
      <c r="N4" s="12">
        <v>6.5839261389435452E-2</v>
      </c>
      <c r="O4" s="12">
        <v>8.4900000000000003E-2</v>
      </c>
      <c r="P4" s="12">
        <v>8.42614302461899E-2</v>
      </c>
      <c r="Q4" s="17">
        <v>7.8363441392394623E-2</v>
      </c>
      <c r="R4" s="12">
        <v>0.13153396311291046</v>
      </c>
      <c r="S4" s="16">
        <v>0.15311004784688997</v>
      </c>
      <c r="T4" s="40">
        <f t="shared" ref="T4:T45" si="0">R4-Q4</f>
        <v>5.317052172051584E-2</v>
      </c>
      <c r="V4">
        <v>2010</v>
      </c>
      <c r="W4">
        <v>914.73500000000001</v>
      </c>
      <c r="X4">
        <v>197.27500000000001</v>
      </c>
      <c r="Z4" s="32">
        <v>9.0276879956180847E-2</v>
      </c>
      <c r="AA4" s="32">
        <v>1.946943266995969E-2</v>
      </c>
      <c r="AB4" s="17"/>
      <c r="AC4">
        <v>10132.549999999997</v>
      </c>
    </row>
    <row r="5" spans="1:29" x14ac:dyDescent="0.25">
      <c r="B5" s="14" t="s">
        <v>15</v>
      </c>
      <c r="C5" s="15" t="s">
        <v>16</v>
      </c>
      <c r="D5" s="12">
        <v>8.8996763754045305E-2</v>
      </c>
      <c r="E5" s="12">
        <v>0</v>
      </c>
      <c r="F5" s="12">
        <v>7.434944237918216E-2</v>
      </c>
      <c r="G5" s="12">
        <v>4.5977011494252873E-2</v>
      </c>
      <c r="H5" s="12">
        <v>3.5408675125405728E-2</v>
      </c>
      <c r="I5" s="12">
        <v>0.1379151291512915</v>
      </c>
      <c r="J5" s="12">
        <v>0.10410863509749303</v>
      </c>
      <c r="K5" s="16">
        <v>0.1561889886762983</v>
      </c>
      <c r="L5" s="16">
        <v>0.16619999999999999</v>
      </c>
      <c r="M5" s="12">
        <v>0.11613774476704929</v>
      </c>
      <c r="N5" s="12">
        <v>0.12911877394636018</v>
      </c>
      <c r="O5" s="12">
        <v>0.12189999999999999</v>
      </c>
      <c r="P5" s="12">
        <v>0.13793956638728233</v>
      </c>
      <c r="Q5" s="17">
        <v>0.15181088700932552</v>
      </c>
      <c r="R5" s="12">
        <v>0.14638992000836512</v>
      </c>
      <c r="S5" s="16">
        <v>0.15846454197408788</v>
      </c>
      <c r="T5" s="40">
        <f t="shared" si="0"/>
        <v>-5.4209670009603972E-3</v>
      </c>
      <c r="V5">
        <v>2011</v>
      </c>
      <c r="W5">
        <v>1250.79</v>
      </c>
      <c r="X5">
        <v>499.69300000000004</v>
      </c>
      <c r="Z5" s="32">
        <v>7.9987593766187248E-2</v>
      </c>
      <c r="AA5" s="32">
        <v>3.1955196869024705E-2</v>
      </c>
      <c r="AB5" s="17"/>
      <c r="AC5">
        <v>15637.300000000001</v>
      </c>
    </row>
    <row r="6" spans="1:29" x14ac:dyDescent="0.25">
      <c r="B6" s="14" t="s">
        <v>17</v>
      </c>
      <c r="C6" s="15" t="s">
        <v>130</v>
      </c>
      <c r="D6" s="12">
        <v>7.3845327604726105E-2</v>
      </c>
      <c r="E6" s="12">
        <v>8.341353865896696E-2</v>
      </c>
      <c r="F6" s="12">
        <v>7.4748770579431259E-2</v>
      </c>
      <c r="G6" s="12">
        <v>3.5365853658536589E-2</v>
      </c>
      <c r="H6" s="12">
        <v>5.3377626550128204E-2</v>
      </c>
      <c r="I6" s="12">
        <v>8.7373110645482852E-2</v>
      </c>
      <c r="J6" s="12">
        <v>6.5799999999999997E-2</v>
      </c>
      <c r="K6" s="16">
        <v>8.6702143742629939E-2</v>
      </c>
      <c r="L6" s="16">
        <v>7.3999999999999996E-2</v>
      </c>
      <c r="M6" s="12">
        <v>8.3330055203702971E-2</v>
      </c>
      <c r="N6" s="12">
        <v>5.1202067399305648E-2</v>
      </c>
      <c r="O6" s="12">
        <v>5.7599999999999998E-2</v>
      </c>
      <c r="P6" s="12">
        <v>2.167326963411792E-2</v>
      </c>
      <c r="Q6" s="17">
        <v>3.386644003193489E-2</v>
      </c>
      <c r="R6" s="12">
        <v>6.6580330616287042E-2</v>
      </c>
      <c r="S6" s="16">
        <v>4.7530909898571116E-2</v>
      </c>
      <c r="T6" s="40">
        <f t="shared" si="0"/>
        <v>3.2713890584352152E-2</v>
      </c>
      <c r="V6">
        <v>2012</v>
      </c>
      <c r="W6">
        <v>1417.2149999999999</v>
      </c>
      <c r="X6">
        <v>792.99</v>
      </c>
      <c r="Z6" s="32">
        <v>6.5995496036679938E-2</v>
      </c>
      <c r="AA6" s="32">
        <v>3.6927190583028562E-2</v>
      </c>
      <c r="AB6" s="17"/>
      <c r="AC6">
        <v>21474.419999999995</v>
      </c>
    </row>
    <row r="7" spans="1:29" x14ac:dyDescent="0.25">
      <c r="B7" s="14" t="s">
        <v>19</v>
      </c>
      <c r="C7" s="15" t="s">
        <v>20</v>
      </c>
      <c r="D7" s="12">
        <v>0</v>
      </c>
      <c r="E7" s="12">
        <v>2.9889161027855039E-2</v>
      </c>
      <c r="F7" s="12">
        <v>8.9490733147449569E-2</v>
      </c>
      <c r="G7" s="12">
        <v>9.9657574684142158E-2</v>
      </c>
      <c r="H7" s="12">
        <v>7.3958082389785587E-2</v>
      </c>
      <c r="I7" s="12">
        <v>8.9355064620869687E-2</v>
      </c>
      <c r="J7" s="12">
        <v>9.2399999999999996E-2</v>
      </c>
      <c r="K7" s="16">
        <v>6.5460246945841766E-2</v>
      </c>
      <c r="L7" s="16">
        <v>4.4400000000000002E-2</v>
      </c>
      <c r="M7" s="12">
        <v>3.5815870435943579E-2</v>
      </c>
      <c r="N7" s="12">
        <v>2.8983169328386297E-2</v>
      </c>
      <c r="O7" s="12">
        <v>3.5999999999999997E-2</v>
      </c>
      <c r="P7" s="12">
        <v>2.6101082373555771E-2</v>
      </c>
      <c r="Q7" s="17">
        <v>2.2988807734748571E-2</v>
      </c>
      <c r="R7" s="12">
        <v>2.3471954244762953E-2</v>
      </c>
      <c r="S7" s="16">
        <v>2.2251724195514584E-2</v>
      </c>
      <c r="T7" s="40">
        <f t="shared" si="0"/>
        <v>4.8314651001438169E-4</v>
      </c>
      <c r="V7">
        <v>2013</v>
      </c>
      <c r="W7">
        <v>1398.6350000000002</v>
      </c>
      <c r="X7">
        <v>968.58</v>
      </c>
      <c r="Z7" s="32">
        <v>5.3306778435573257E-2</v>
      </c>
      <c r="AA7" s="32">
        <v>3.6915906907182751E-2</v>
      </c>
      <c r="AB7" s="17"/>
      <c r="AC7">
        <v>26237.469999999998</v>
      </c>
    </row>
    <row r="8" spans="1:29" x14ac:dyDescent="0.25">
      <c r="A8" s="31" t="s">
        <v>310</v>
      </c>
      <c r="B8" s="14" t="s">
        <v>79</v>
      </c>
      <c r="C8" s="15" t="s">
        <v>131</v>
      </c>
      <c r="D8" s="12">
        <v>0</v>
      </c>
      <c r="E8" s="12">
        <v>0</v>
      </c>
      <c r="F8" s="12">
        <v>0.47041420118343197</v>
      </c>
      <c r="G8" s="12">
        <v>0.17296416938110751</v>
      </c>
      <c r="H8" s="12">
        <v>6.5146579804560262E-2</v>
      </c>
      <c r="I8" s="12">
        <v>0</v>
      </c>
      <c r="J8" s="12">
        <v>3.5900000000000001E-2</v>
      </c>
      <c r="K8" s="16">
        <v>0</v>
      </c>
      <c r="L8" s="16">
        <v>0</v>
      </c>
      <c r="M8" s="12">
        <v>0</v>
      </c>
      <c r="N8" s="12">
        <v>0</v>
      </c>
      <c r="O8" s="12">
        <v>0</v>
      </c>
      <c r="P8" s="12">
        <v>0</v>
      </c>
      <c r="Q8" s="17">
        <v>0</v>
      </c>
      <c r="R8" s="11">
        <v>0</v>
      </c>
      <c r="S8" s="16">
        <v>3.5450516986706058E-2</v>
      </c>
      <c r="T8" s="41">
        <f t="shared" si="0"/>
        <v>0</v>
      </c>
      <c r="V8">
        <v>2014</v>
      </c>
      <c r="W8">
        <v>1438.2500000000002</v>
      </c>
      <c r="X8">
        <v>1252.0700000000002</v>
      </c>
      <c r="Z8" s="32">
        <v>4.8906964620397467E-2</v>
      </c>
      <c r="AA8" s="32">
        <v>4.2576007781860631E-2</v>
      </c>
      <c r="AB8" s="17"/>
      <c r="AC8">
        <v>29407.876999999997</v>
      </c>
    </row>
    <row r="9" spans="1:29" x14ac:dyDescent="0.25">
      <c r="B9" s="14" t="s">
        <v>21</v>
      </c>
      <c r="C9" s="15" t="s">
        <v>22</v>
      </c>
      <c r="D9" s="12">
        <v>0</v>
      </c>
      <c r="E9" s="12">
        <v>5.9229208924949286E-3</v>
      </c>
      <c r="F9" s="12">
        <v>4.6767344193576138E-3</v>
      </c>
      <c r="G9" s="12">
        <v>1.5054777624610027E-2</v>
      </c>
      <c r="H9" s="12">
        <v>2.0393417482599978E-2</v>
      </c>
      <c r="I9" s="12">
        <v>3.9382048835943748E-2</v>
      </c>
      <c r="J9" s="12">
        <v>0</v>
      </c>
      <c r="K9" s="16">
        <v>6.7631408821920536E-2</v>
      </c>
      <c r="L9" s="16">
        <v>8.14E-2</v>
      </c>
      <c r="M9" s="12">
        <v>7.7060589519650655E-2</v>
      </c>
      <c r="N9" s="12">
        <v>0.10083685220729367</v>
      </c>
      <c r="O9" s="12">
        <v>0.1192</v>
      </c>
      <c r="P9" s="12">
        <v>0.11275066212637155</v>
      </c>
      <c r="Q9" s="17">
        <v>0.10109025294303074</v>
      </c>
      <c r="R9" s="12">
        <v>0.10103363990388599</v>
      </c>
      <c r="S9" s="16">
        <v>9.8428977490973346E-2</v>
      </c>
      <c r="T9" s="40">
        <f t="shared" si="0"/>
        <v>-5.6613039144753907E-5</v>
      </c>
      <c r="V9">
        <v>2015</v>
      </c>
      <c r="W9">
        <v>1788.8600000000004</v>
      </c>
      <c r="X9">
        <v>1506.7</v>
      </c>
      <c r="Z9" s="32">
        <v>7.8345391029718631E-2</v>
      </c>
      <c r="AA9" s="32">
        <v>6.5987836199857472E-2</v>
      </c>
      <c r="AB9" s="17"/>
      <c r="AC9">
        <v>22832.995999999988</v>
      </c>
    </row>
    <row r="10" spans="1:29" x14ac:dyDescent="0.25">
      <c r="B10" s="14" t="s">
        <v>95</v>
      </c>
      <c r="C10" s="15" t="s">
        <v>132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7.8431372549019607E-2</v>
      </c>
      <c r="J10" s="12">
        <v>9.3600000000000003E-2</v>
      </c>
      <c r="K10" s="16">
        <v>5.0941306755260242E-2</v>
      </c>
      <c r="L10" s="16">
        <v>5.0900000000000001E-2</v>
      </c>
      <c r="M10" s="12">
        <v>0.16732673267326731</v>
      </c>
      <c r="N10" s="12">
        <v>0</v>
      </c>
      <c r="O10" s="12">
        <v>0</v>
      </c>
      <c r="P10" s="12">
        <v>5.8631921824104233E-2</v>
      </c>
      <c r="Q10" s="17">
        <v>0</v>
      </c>
      <c r="R10" s="11">
        <v>0</v>
      </c>
      <c r="S10" s="16">
        <v>0</v>
      </c>
      <c r="T10" s="41">
        <f t="shared" si="0"/>
        <v>0</v>
      </c>
      <c r="V10">
        <v>2016</v>
      </c>
      <c r="W10">
        <v>2035.33</v>
      </c>
      <c r="X10">
        <v>1706.7999999999997</v>
      </c>
      <c r="Y10">
        <v>22911.07</v>
      </c>
      <c r="Z10" s="32">
        <v>7.6349688648810865E-2</v>
      </c>
      <c r="AA10" s="32">
        <v>6.4025808387726008E-2</v>
      </c>
      <c r="AB10" s="32">
        <v>0.85944444444444446</v>
      </c>
      <c r="AC10">
        <v>26658</v>
      </c>
    </row>
    <row r="11" spans="1:29" x14ac:dyDescent="0.25">
      <c r="B11" s="14" t="s">
        <v>25</v>
      </c>
      <c r="C11" s="15" t="s">
        <v>26</v>
      </c>
      <c r="D11" s="12">
        <v>0.23255813953488372</v>
      </c>
      <c r="E11" s="12">
        <v>0.15597147950089127</v>
      </c>
      <c r="F11" s="12">
        <v>9.2233365053802807E-2</v>
      </c>
      <c r="G11" s="12">
        <v>6.6686513843405779E-2</v>
      </c>
      <c r="H11" s="12">
        <v>6.188189725313134E-2</v>
      </c>
      <c r="I11" s="12">
        <v>8.2297894463218099E-2</v>
      </c>
      <c r="J11" s="12">
        <v>5.0900000000000001E-2</v>
      </c>
      <c r="K11" s="16">
        <v>7.9741424913773049E-2</v>
      </c>
      <c r="L11" s="16">
        <v>5.3999999999999999E-2</v>
      </c>
      <c r="M11" s="12">
        <v>6.8386729262016541E-2</v>
      </c>
      <c r="N11" s="12">
        <v>6.6651666047075855E-2</v>
      </c>
      <c r="O11" s="12">
        <v>7.1099999999999997E-2</v>
      </c>
      <c r="P11" s="12">
        <v>6.6623417472674376E-2</v>
      </c>
      <c r="Q11" s="17">
        <v>7.1140901794012446E-2</v>
      </c>
      <c r="R11" s="12">
        <v>7.3263341750042718E-2</v>
      </c>
      <c r="S11" s="16">
        <v>7.153824282058574E-2</v>
      </c>
      <c r="T11" s="40">
        <f t="shared" si="0"/>
        <v>2.1224399560302726E-3</v>
      </c>
      <c r="V11">
        <v>2017</v>
      </c>
      <c r="W11">
        <v>2259.37</v>
      </c>
      <c r="X11">
        <v>1855.5500000000011</v>
      </c>
      <c r="Y11">
        <v>21991.49</v>
      </c>
      <c r="Z11" s="32">
        <v>8.652065107711869E-2</v>
      </c>
      <c r="AA11" s="32">
        <v>7.1056707890317955E-2</v>
      </c>
      <c r="AB11" s="32">
        <v>0.84214539139492206</v>
      </c>
      <c r="AC11">
        <v>26113.649999999994</v>
      </c>
    </row>
    <row r="12" spans="1:29" x14ac:dyDescent="0.25">
      <c r="B12" s="14" t="s">
        <v>23</v>
      </c>
      <c r="C12" s="15" t="s">
        <v>24</v>
      </c>
      <c r="D12" s="12">
        <v>9.0775630046488878E-2</v>
      </c>
      <c r="E12" s="12">
        <v>0.1455187773596498</v>
      </c>
      <c r="F12" s="12">
        <v>7.7926256408056449E-2</v>
      </c>
      <c r="G12" s="12">
        <v>8.9146868250539954E-2</v>
      </c>
      <c r="H12" s="12">
        <v>9.4328487741375561E-2</v>
      </c>
      <c r="I12" s="12">
        <v>0.12636086889221404</v>
      </c>
      <c r="J12" s="12">
        <v>6.3E-2</v>
      </c>
      <c r="K12" s="16">
        <v>0.10084803121391887</v>
      </c>
      <c r="L12" s="16">
        <v>0.11940000000000001</v>
      </c>
      <c r="M12" s="12">
        <v>8.0004513653802747E-2</v>
      </c>
      <c r="N12" s="12">
        <v>7.338720558912161E-2</v>
      </c>
      <c r="O12" s="12">
        <v>0.1085</v>
      </c>
      <c r="P12" s="12">
        <v>6.2551912206810889E-2</v>
      </c>
      <c r="Q12" s="17">
        <v>2.985468762607554E-2</v>
      </c>
      <c r="R12" s="12">
        <v>3.6850982692871813E-2</v>
      </c>
      <c r="S12" s="16">
        <v>3.412414689632759E-2</v>
      </c>
      <c r="T12" s="40">
        <f t="shared" si="0"/>
        <v>6.996295066796273E-3</v>
      </c>
      <c r="V12">
        <v>2018</v>
      </c>
      <c r="W12">
        <v>2335.2800000000002</v>
      </c>
      <c r="X12">
        <v>1892.7500000000002</v>
      </c>
      <c r="Y12">
        <v>22012.069999999992</v>
      </c>
      <c r="Z12" s="32">
        <v>8.8928492547657709E-2</v>
      </c>
      <c r="AA12" s="32">
        <v>7.2076754937129214E-2</v>
      </c>
      <c r="AB12" s="32">
        <v>0.83822933564862412</v>
      </c>
      <c r="AC12">
        <v>26260.199999999993</v>
      </c>
    </row>
    <row r="13" spans="1:29" x14ac:dyDescent="0.25">
      <c r="B13" s="14" t="s">
        <v>41</v>
      </c>
      <c r="C13" s="15" t="s">
        <v>42</v>
      </c>
      <c r="D13" s="12">
        <v>0</v>
      </c>
      <c r="E13" s="12">
        <v>2.864399604910399E-2</v>
      </c>
      <c r="F13" s="12">
        <v>5.969914152949516E-2</v>
      </c>
      <c r="G13" s="12">
        <v>2.2609389546482245E-2</v>
      </c>
      <c r="H13" s="12">
        <v>9.9651220727453915E-2</v>
      </c>
      <c r="I13" s="12">
        <v>0.10417497914324059</v>
      </c>
      <c r="J13" s="12">
        <v>7.7899999999999997E-2</v>
      </c>
      <c r="K13" s="16">
        <v>8.0350342726580343E-2</v>
      </c>
      <c r="L13" s="16">
        <v>0.1042</v>
      </c>
      <c r="M13" s="12">
        <v>0.10095389507154212</v>
      </c>
      <c r="N13" s="12">
        <v>8.4267397790500756E-2</v>
      </c>
      <c r="O13" s="12">
        <v>6.3899999999999998E-2</v>
      </c>
      <c r="P13" s="12">
        <v>9.6796234436683878E-2</v>
      </c>
      <c r="Q13" s="17">
        <v>8.586083853702052E-2</v>
      </c>
      <c r="R13" s="12">
        <v>8.4751773049645387E-2</v>
      </c>
      <c r="S13" s="16">
        <v>8.6271824717562465E-2</v>
      </c>
      <c r="T13" s="40">
        <f t="shared" si="0"/>
        <v>-1.1090654873751327E-3</v>
      </c>
      <c r="V13">
        <v>2019</v>
      </c>
      <c r="W13">
        <v>2120.73</v>
      </c>
      <c r="X13">
        <v>1988.0499999999997</v>
      </c>
      <c r="Y13">
        <v>22594.089999999997</v>
      </c>
      <c r="Z13" s="32">
        <v>7.9303787883037241E-2</v>
      </c>
      <c r="AA13" s="32">
        <v>7.4342276244911978E-2</v>
      </c>
      <c r="AB13" s="32">
        <v>0.84489629550685508</v>
      </c>
      <c r="AC13">
        <v>26741.850000000006</v>
      </c>
    </row>
    <row r="14" spans="1:29" x14ac:dyDescent="0.25">
      <c r="B14" s="14" t="s">
        <v>57</v>
      </c>
      <c r="C14" s="15" t="s">
        <v>133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1.5283084404307054E-2</v>
      </c>
      <c r="J14" s="12">
        <v>5.5199999999999999E-2</v>
      </c>
      <c r="K14" s="16">
        <v>5.1625551380493385E-2</v>
      </c>
      <c r="L14" s="16">
        <v>4.07E-2</v>
      </c>
      <c r="M14" s="12">
        <v>3.5305048002477551E-2</v>
      </c>
      <c r="N14" s="12">
        <v>7.0140887744281163E-2</v>
      </c>
      <c r="O14" s="12">
        <v>5.6099999999999997E-2</v>
      </c>
      <c r="P14" s="12">
        <v>2.4421007433647317E-2</v>
      </c>
      <c r="Q14" s="17">
        <v>2.3079193838391968E-2</v>
      </c>
      <c r="R14" s="12">
        <v>2.6156993758578717E-2</v>
      </c>
      <c r="S14" s="16">
        <v>7.9090459713297076E-3</v>
      </c>
      <c r="T14" s="40">
        <f t="shared" si="0"/>
        <v>3.0777999201867488E-3</v>
      </c>
      <c r="V14">
        <v>2020</v>
      </c>
      <c r="W14">
        <v>2012.75</v>
      </c>
      <c r="X14">
        <v>1861.65</v>
      </c>
      <c r="Y14">
        <v>22617.73</v>
      </c>
      <c r="Z14" s="32">
        <v>7.5947241618069622E-2</v>
      </c>
      <c r="AA14" s="32">
        <v>7.0245774367546546E-2</v>
      </c>
      <c r="AB14" s="32">
        <v>0.85343644524270867</v>
      </c>
      <c r="AC14">
        <v>26501.949999999997</v>
      </c>
    </row>
    <row r="15" spans="1:29" x14ac:dyDescent="0.25">
      <c r="B15" s="14" t="s">
        <v>33</v>
      </c>
      <c r="C15" s="15" t="s">
        <v>134</v>
      </c>
      <c r="D15" s="12">
        <v>2.4575602052901702E-2</v>
      </c>
      <c r="E15" s="12">
        <v>0</v>
      </c>
      <c r="F15" s="12">
        <v>1.6750902527075812E-2</v>
      </c>
      <c r="G15" s="12">
        <v>1.8378130025269928E-2</v>
      </c>
      <c r="H15" s="12">
        <v>1.6929054001341842E-2</v>
      </c>
      <c r="I15" s="12">
        <v>1.7418900700335256E-2</v>
      </c>
      <c r="J15" s="12">
        <v>1.4500000000000001E-2</v>
      </c>
      <c r="K15" s="16">
        <v>1.6951265112800699E-2</v>
      </c>
      <c r="L15" s="16">
        <v>1.89E-2</v>
      </c>
      <c r="M15" s="12">
        <v>1.9190066318611542E-2</v>
      </c>
      <c r="N15" s="12">
        <v>1.3225569434239529E-2</v>
      </c>
      <c r="O15" s="12">
        <v>2.58E-2</v>
      </c>
      <c r="P15" s="12">
        <v>1.9864417468075039E-2</v>
      </c>
      <c r="Q15" s="17">
        <v>2.0608439646712464E-2</v>
      </c>
      <c r="R15" s="12">
        <v>2.1067666488127121E-2</v>
      </c>
      <c r="S15" s="16">
        <v>1.9765494137353436E-2</v>
      </c>
      <c r="T15" s="40">
        <f t="shared" si="0"/>
        <v>4.5922684141465678E-4</v>
      </c>
      <c r="V15">
        <v>2021</v>
      </c>
      <c r="W15">
        <v>2052.48</v>
      </c>
      <c r="X15">
        <v>2316.67</v>
      </c>
      <c r="Y15">
        <v>23940.340000000011</v>
      </c>
      <c r="Z15" s="32">
        <v>7.2497820628930482E-2</v>
      </c>
      <c r="AA15" s="32">
        <v>8.182955552133242E-2</v>
      </c>
      <c r="AB15" s="32">
        <v>0.84562211330469006</v>
      </c>
      <c r="AC15">
        <v>28310.919999999995</v>
      </c>
    </row>
    <row r="16" spans="1:29" x14ac:dyDescent="0.25">
      <c r="B16" s="14" t="s">
        <v>47</v>
      </c>
      <c r="C16" s="15" t="s">
        <v>135</v>
      </c>
      <c r="D16" s="12">
        <v>0</v>
      </c>
      <c r="E16" s="12">
        <v>0.12048042036782185</v>
      </c>
      <c r="F16" s="12">
        <v>8.5559205827738891E-2</v>
      </c>
      <c r="G16" s="12">
        <v>7.3612083412885304E-2</v>
      </c>
      <c r="H16" s="12">
        <v>6.4158702356927999E-2</v>
      </c>
      <c r="I16" s="12">
        <v>8.3547912959872683E-2</v>
      </c>
      <c r="J16" s="12">
        <v>0.1206</v>
      </c>
      <c r="K16" s="16">
        <v>0.12241272287506154</v>
      </c>
      <c r="L16" s="16">
        <v>0.12709999999999999</v>
      </c>
      <c r="M16" s="12">
        <v>0.1202233781440699</v>
      </c>
      <c r="N16" s="12">
        <v>8.7007882959631064E-2</v>
      </c>
      <c r="O16" s="12">
        <v>6.4699999999999994E-2</v>
      </c>
      <c r="P16" s="12">
        <v>0.11709591474245117</v>
      </c>
      <c r="Q16" s="17">
        <v>0.10622871351260997</v>
      </c>
      <c r="R16" s="12">
        <v>8.5845162020019225E-2</v>
      </c>
      <c r="S16" s="16">
        <v>6.2721542195603205E-2</v>
      </c>
      <c r="T16" s="40">
        <f t="shared" si="0"/>
        <v>-2.0383551492590746E-2</v>
      </c>
      <c r="V16">
        <v>2022</v>
      </c>
      <c r="W16">
        <v>2257.4099999999994</v>
      </c>
      <c r="X16">
        <v>1913.29</v>
      </c>
      <c r="Y16">
        <v>23964.42</v>
      </c>
      <c r="Z16" s="32">
        <v>8.0148565682903641E-2</v>
      </c>
      <c r="AA16" s="32">
        <v>6.7930703432448142E-2</v>
      </c>
      <c r="AB16" s="32">
        <v>0.85084849027101417</v>
      </c>
      <c r="AC16">
        <v>28165.319999999996</v>
      </c>
    </row>
    <row r="17" spans="1:29" x14ac:dyDescent="0.25">
      <c r="B17" s="14" t="s">
        <v>59</v>
      </c>
      <c r="C17" s="15" t="s">
        <v>136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8.0256821829855548E-3</v>
      </c>
      <c r="J17" s="12">
        <v>0.1041</v>
      </c>
      <c r="K17" s="16">
        <v>1.3347570742124932E-2</v>
      </c>
      <c r="L17" s="16">
        <v>4.5199999999999997E-2</v>
      </c>
      <c r="M17" s="12">
        <v>3.7417511395333017E-2</v>
      </c>
      <c r="N17" s="12">
        <v>0</v>
      </c>
      <c r="O17" s="12">
        <v>0</v>
      </c>
      <c r="P17" s="12">
        <v>3.6903395112350336E-2</v>
      </c>
      <c r="Q17" s="17">
        <v>3.2693984306887539E-2</v>
      </c>
      <c r="R17" s="12">
        <v>3.9408004203520447E-2</v>
      </c>
      <c r="S17" s="16">
        <v>1.6400286259541985E-2</v>
      </c>
      <c r="T17" s="40">
        <f t="shared" si="0"/>
        <v>6.7140198966329084E-3</v>
      </c>
      <c r="V17">
        <v>2023</v>
      </c>
      <c r="W17">
        <v>2192.33</v>
      </c>
      <c r="X17">
        <v>1652.2400000000002</v>
      </c>
      <c r="Y17">
        <v>25133.989999999994</v>
      </c>
      <c r="Z17" s="32">
        <f>W17/$AC$17</f>
        <v>7.5627941697978082E-2</v>
      </c>
      <c r="AA17" s="32">
        <f>X17/AC17</f>
        <v>5.6996670387700447E-2</v>
      </c>
      <c r="AB17" s="32">
        <f>Y17/$AC$17</f>
        <v>0.86703732118684862</v>
      </c>
      <c r="AC17">
        <v>28988.36</v>
      </c>
    </row>
    <row r="18" spans="1:29" x14ac:dyDescent="0.25">
      <c r="B18" s="14" t="s">
        <v>35</v>
      </c>
      <c r="C18" s="15" t="s">
        <v>137</v>
      </c>
      <c r="D18" s="12">
        <v>5.2805280528052799E-2</v>
      </c>
      <c r="E18" s="12">
        <v>5.7227014517147061E-2</v>
      </c>
      <c r="F18" s="12">
        <v>2.7438721841818E-2</v>
      </c>
      <c r="G18" s="12">
        <v>1.9962756052141529E-2</v>
      </c>
      <c r="H18" s="12">
        <v>1.5895854744775607E-2</v>
      </c>
      <c r="I18" s="12">
        <v>4.0522527326046394E-2</v>
      </c>
      <c r="J18" s="12">
        <v>7.5899999999999995E-2</v>
      </c>
      <c r="K18" s="16">
        <v>6.4126887758973974E-2</v>
      </c>
      <c r="L18" s="16">
        <v>6.1600000000000002E-2</v>
      </c>
      <c r="M18" s="12">
        <v>4.9457940967001658E-2</v>
      </c>
      <c r="N18" s="12">
        <v>5.1592004424429162E-2</v>
      </c>
      <c r="O18" s="12">
        <v>7.2999999999999995E-2</v>
      </c>
      <c r="P18" s="12">
        <v>7.990275526742302E-2</v>
      </c>
      <c r="Q18" s="17">
        <v>8.2928802588996764E-2</v>
      </c>
      <c r="R18" s="12">
        <v>5.8137702851740976E-2</v>
      </c>
      <c r="S18" s="16">
        <v>5.2884982804738301E-2</v>
      </c>
      <c r="T18" s="40">
        <f t="shared" si="0"/>
        <v>-2.4791099737255788E-2</v>
      </c>
      <c r="V18">
        <v>2024</v>
      </c>
      <c r="W18">
        <v>2186.69</v>
      </c>
      <c r="X18">
        <v>1758.95</v>
      </c>
      <c r="Y18">
        <v>25983.410000000007</v>
      </c>
      <c r="Z18" s="16">
        <v>7.2752261894701548E-2</v>
      </c>
      <c r="AA18" s="16">
        <v>5.8521139740742988E-2</v>
      </c>
      <c r="AB18" s="16">
        <v>0.86448095031184458</v>
      </c>
      <c r="AC18">
        <v>30056.66</v>
      </c>
    </row>
    <row r="19" spans="1:29" x14ac:dyDescent="0.25">
      <c r="B19" s="14" t="s">
        <v>83</v>
      </c>
      <c r="C19" s="15" t="s">
        <v>138</v>
      </c>
      <c r="D19" s="12">
        <v>0.11350884764782046</v>
      </c>
      <c r="E19" s="12">
        <v>8.1919016437257783E-2</v>
      </c>
      <c r="F19" s="12">
        <v>3.6050798852929125E-2</v>
      </c>
      <c r="G19" s="12">
        <v>2.0516759010368094E-2</v>
      </c>
      <c r="H19" s="12">
        <v>1.3007901996539955E-2</v>
      </c>
      <c r="I19" s="12">
        <v>1.8312822971605136E-2</v>
      </c>
      <c r="J19" s="12">
        <v>3.15E-2</v>
      </c>
      <c r="K19" s="16">
        <v>4.9859648424279833E-2</v>
      </c>
      <c r="L19" s="16">
        <v>4.5400000000000003E-2</v>
      </c>
      <c r="M19" s="12">
        <v>4.7996439798507748E-2</v>
      </c>
      <c r="N19" s="12">
        <v>3.2569742439333159E-2</v>
      </c>
      <c r="O19" s="12">
        <v>4.3499999999999997E-2</v>
      </c>
      <c r="P19" s="12">
        <v>4.4006997479402579E-2</v>
      </c>
      <c r="Q19" s="17">
        <v>3.7800368829291352E-2</v>
      </c>
      <c r="R19" s="12">
        <v>3.6131833871506508E-2</v>
      </c>
      <c r="S19" s="16">
        <v>3.8737524586581189E-2</v>
      </c>
      <c r="T19" s="40">
        <f t="shared" si="0"/>
        <v>-1.6685349577848438E-3</v>
      </c>
      <c r="V19">
        <v>2025</v>
      </c>
      <c r="W19">
        <v>2175.09</v>
      </c>
      <c r="X19">
        <v>1756.1000000000001</v>
      </c>
      <c r="Y19">
        <v>27166.659999999996</v>
      </c>
      <c r="Z19" s="16">
        <v>6.9895344487847386E-2</v>
      </c>
      <c r="AA19" s="16">
        <v>5.6431326729058935E-2</v>
      </c>
      <c r="AB19" s="16">
        <v>0.872985972665142</v>
      </c>
      <c r="AC19" s="93">
        <v>31119.24</v>
      </c>
    </row>
    <row r="20" spans="1:29" x14ac:dyDescent="0.25">
      <c r="B20" s="14" t="s">
        <v>53</v>
      </c>
      <c r="C20" s="15" t="s">
        <v>139</v>
      </c>
      <c r="D20" s="12">
        <v>7.6663054553688395E-2</v>
      </c>
      <c r="E20" s="12">
        <v>6.5779525177680334E-2</v>
      </c>
      <c r="F20" s="12">
        <v>5.4071493095883341E-2</v>
      </c>
      <c r="G20" s="12">
        <v>6.4177170455884086E-2</v>
      </c>
      <c r="H20" s="12">
        <v>7.441860465116279E-2</v>
      </c>
      <c r="I20" s="12">
        <v>0.12318029115341544</v>
      </c>
      <c r="J20" s="12">
        <v>6.13E-2</v>
      </c>
      <c r="K20" s="16">
        <v>0.11397675719346219</v>
      </c>
      <c r="L20" s="16">
        <v>0.1176</v>
      </c>
      <c r="M20" s="12">
        <v>8.3343684014408143E-2</v>
      </c>
      <c r="N20" s="12">
        <v>5.8259460255875056E-2</v>
      </c>
      <c r="O20" s="12">
        <v>7.3599999999999999E-2</v>
      </c>
      <c r="P20" s="12">
        <v>5.8690206370034595E-2</v>
      </c>
      <c r="Q20" s="17">
        <v>4.6507213363705391E-2</v>
      </c>
      <c r="R20" s="12">
        <v>4.8618852966679053E-2</v>
      </c>
      <c r="S20" s="16">
        <v>4.6445688796089783E-2</v>
      </c>
      <c r="T20" s="40">
        <f t="shared" si="0"/>
        <v>2.1116396029736625E-3</v>
      </c>
      <c r="Z20" s="16"/>
      <c r="AA20" s="16"/>
      <c r="AB20" s="16"/>
    </row>
    <row r="21" spans="1:29" x14ac:dyDescent="0.25">
      <c r="B21" s="14" t="s">
        <v>75</v>
      </c>
      <c r="C21" s="15" t="s">
        <v>140</v>
      </c>
      <c r="D21" s="12">
        <v>0</v>
      </c>
      <c r="E21" s="12">
        <v>0</v>
      </c>
      <c r="F21" s="12">
        <v>1.2959951209595446E-2</v>
      </c>
      <c r="G21" s="12">
        <v>1.0447980057188945E-2</v>
      </c>
      <c r="H21" s="12">
        <v>2.7014901612693144E-2</v>
      </c>
      <c r="I21" s="12">
        <v>5.9842883548983358E-2</v>
      </c>
      <c r="J21" s="12">
        <v>7.7100000000000002E-2</v>
      </c>
      <c r="K21" s="16">
        <v>6.7239556825744826E-2</v>
      </c>
      <c r="L21" s="16">
        <v>6.8199999999999997E-2</v>
      </c>
      <c r="M21" s="12">
        <v>6.7614144078975369E-2</v>
      </c>
      <c r="N21" s="12">
        <v>5.8061400193188013E-2</v>
      </c>
      <c r="O21" s="12">
        <v>3.4200000000000001E-2</v>
      </c>
      <c r="P21" s="12">
        <v>3.9468039468039465E-2</v>
      </c>
      <c r="Q21" s="17">
        <v>3.3575705731394352E-2</v>
      </c>
      <c r="R21" s="12">
        <v>2.5919552591955261E-2</v>
      </c>
      <c r="S21" s="16">
        <v>1.5728653969612667E-2</v>
      </c>
      <c r="T21" s="40">
        <f t="shared" si="0"/>
        <v>-7.6561531394390911E-3</v>
      </c>
    </row>
    <row r="22" spans="1:29" x14ac:dyDescent="0.25">
      <c r="A22" s="31" t="s">
        <v>310</v>
      </c>
      <c r="B22" s="14" t="s">
        <v>51</v>
      </c>
      <c r="C22" s="15" t="s">
        <v>141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6">
        <v>0</v>
      </c>
      <c r="L22" s="16">
        <v>0</v>
      </c>
      <c r="M22" s="12">
        <v>0</v>
      </c>
      <c r="N22" s="12">
        <v>0</v>
      </c>
      <c r="O22" s="12">
        <v>0</v>
      </c>
      <c r="P22" s="12">
        <v>0</v>
      </c>
      <c r="Q22" s="11">
        <v>0</v>
      </c>
      <c r="R22" s="11">
        <v>0</v>
      </c>
      <c r="T22" s="41">
        <f t="shared" si="0"/>
        <v>0</v>
      </c>
    </row>
    <row r="23" spans="1:29" x14ac:dyDescent="0.25">
      <c r="B23" s="14" t="s">
        <v>73</v>
      </c>
      <c r="C23" s="15" t="s">
        <v>142</v>
      </c>
      <c r="D23" s="12">
        <v>9.16254352208173E-2</v>
      </c>
      <c r="E23" s="12">
        <v>7.521613832853026E-2</v>
      </c>
      <c r="F23" s="12">
        <v>4.5393499865699703E-2</v>
      </c>
      <c r="G23" s="12">
        <v>2.759959486833221E-2</v>
      </c>
      <c r="H23" s="12">
        <v>4.5951336258476271E-2</v>
      </c>
      <c r="I23" s="12">
        <v>5.6417979610750693E-2</v>
      </c>
      <c r="J23" s="12">
        <v>6.5000000000000002E-2</v>
      </c>
      <c r="K23" s="16">
        <v>9.0997918348273074E-2</v>
      </c>
      <c r="L23" s="16">
        <v>8.2900000000000001E-2</v>
      </c>
      <c r="M23" s="12">
        <v>7.3118093922651936E-2</v>
      </c>
      <c r="N23" s="12">
        <v>4.9751243781094523E-2</v>
      </c>
      <c r="O23" s="12">
        <v>3.6400000000000002E-2</v>
      </c>
      <c r="P23" s="12">
        <v>3.7273412223551829E-2</v>
      </c>
      <c r="Q23" s="17">
        <v>4.1342500452324953E-2</v>
      </c>
      <c r="R23" s="12">
        <v>4.4726421886249104E-2</v>
      </c>
      <c r="S23" s="16">
        <v>3.8199240331491711E-2</v>
      </c>
      <c r="T23" s="40">
        <f t="shared" si="0"/>
        <v>3.3839214339241516E-3</v>
      </c>
    </row>
    <row r="24" spans="1:29" x14ac:dyDescent="0.25">
      <c r="B24" s="14" t="s">
        <v>49</v>
      </c>
      <c r="C24" s="15" t="s">
        <v>143</v>
      </c>
      <c r="D24" s="12">
        <v>0</v>
      </c>
      <c r="E24" s="12">
        <v>0.23243435060326473</v>
      </c>
      <c r="F24" s="12">
        <v>5.2532970868079801E-2</v>
      </c>
      <c r="G24" s="12">
        <v>2.1403119070757554E-2</v>
      </c>
      <c r="H24" s="12">
        <v>1.6143720506664457E-2</v>
      </c>
      <c r="I24" s="12">
        <v>3.8480579684054189E-2</v>
      </c>
      <c r="J24" s="12">
        <v>2.18E-2</v>
      </c>
      <c r="K24" s="16">
        <v>9.2538476524449631E-2</v>
      </c>
      <c r="L24" s="16">
        <v>9.2100000000000001E-2</v>
      </c>
      <c r="M24" s="12">
        <v>3.9819428474085428E-2</v>
      </c>
      <c r="N24" s="12">
        <v>3.5693675593647806E-2</v>
      </c>
      <c r="O24" s="12">
        <v>4.02E-2</v>
      </c>
      <c r="P24" s="12">
        <v>0.1049452785333362</v>
      </c>
      <c r="Q24" s="17">
        <v>0.12031997901776932</v>
      </c>
      <c r="R24" s="12">
        <v>0.10522952610640446</v>
      </c>
      <c r="S24" s="16">
        <v>5.6862863710604318E-2</v>
      </c>
      <c r="T24" s="40">
        <f t="shared" si="0"/>
        <v>-1.5090452911364863E-2</v>
      </c>
    </row>
    <row r="25" spans="1:29" x14ac:dyDescent="0.25">
      <c r="B25" s="14" t="s">
        <v>31</v>
      </c>
      <c r="C25" s="15" t="s">
        <v>144</v>
      </c>
      <c r="D25" s="12">
        <v>0</v>
      </c>
      <c r="E25" s="12">
        <v>0</v>
      </c>
      <c r="F25" s="12">
        <v>0</v>
      </c>
      <c r="G25" s="12">
        <v>2.5188916876574307E-3</v>
      </c>
      <c r="H25" s="12">
        <v>3.4676828374615276E-2</v>
      </c>
      <c r="I25" s="12">
        <v>5.457282649604818E-2</v>
      </c>
      <c r="J25" s="12">
        <v>3.2899999999999999E-2</v>
      </c>
      <c r="K25" s="16">
        <v>3.263308178666123E-2</v>
      </c>
      <c r="L25" s="16">
        <v>5.8000000000000003E-2</v>
      </c>
      <c r="M25" s="12">
        <v>5.6226765799256506E-2</v>
      </c>
      <c r="N25" s="12">
        <v>3.9206424185167697E-2</v>
      </c>
      <c r="O25" s="12">
        <v>3.9E-2</v>
      </c>
      <c r="P25" s="12">
        <v>4.3844109831709478E-2</v>
      </c>
      <c r="Q25" s="17">
        <v>3.2865907099035932E-2</v>
      </c>
      <c r="R25" s="12">
        <v>5.2587294909549852E-2</v>
      </c>
      <c r="S25" s="16">
        <v>7.0896983940462205E-2</v>
      </c>
      <c r="T25" s="40">
        <f t="shared" si="0"/>
        <v>1.972138781051392E-2</v>
      </c>
    </row>
    <row r="26" spans="1:29" x14ac:dyDescent="0.25">
      <c r="A26" s="31" t="s">
        <v>310</v>
      </c>
      <c r="B26" s="14" t="s">
        <v>29</v>
      </c>
      <c r="C26" s="15" t="s">
        <v>145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38">
        <v>0</v>
      </c>
      <c r="L26" s="38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6">
        <v>0</v>
      </c>
      <c r="T26" s="41">
        <f t="shared" si="0"/>
        <v>0</v>
      </c>
    </row>
    <row r="27" spans="1:29" x14ac:dyDescent="0.25">
      <c r="B27" s="14" t="s">
        <v>45</v>
      </c>
      <c r="C27" s="15" t="s">
        <v>46</v>
      </c>
      <c r="D27" s="12">
        <v>0.19021739130434784</v>
      </c>
      <c r="E27" s="12">
        <v>0.14792899408284024</v>
      </c>
      <c r="F27" s="12">
        <v>1.4093137254901961E-2</v>
      </c>
      <c r="G27" s="12">
        <v>0</v>
      </c>
      <c r="H27" s="12">
        <v>6.5498751157144611E-2</v>
      </c>
      <c r="I27" s="12">
        <v>0.1397446113778158</v>
      </c>
      <c r="J27" s="12">
        <v>0.13819999999999999</v>
      </c>
      <c r="K27" s="16">
        <v>0.10240112994350282</v>
      </c>
      <c r="L27" s="16">
        <v>9.5399999999999999E-2</v>
      </c>
      <c r="M27" s="12">
        <v>0.11315640168946606</v>
      </c>
      <c r="N27" s="12">
        <v>0.10830465453073174</v>
      </c>
      <c r="O27" s="12">
        <v>8.9399999999999993E-2</v>
      </c>
      <c r="P27" s="12">
        <v>0.1120121318540985</v>
      </c>
      <c r="Q27" s="17">
        <v>0.10364854328766687</v>
      </c>
      <c r="R27" s="12">
        <v>0.10327879249112125</v>
      </c>
      <c r="S27" s="16">
        <v>0.10167322220141101</v>
      </c>
      <c r="T27" s="40">
        <f t="shared" si="0"/>
        <v>-3.6975079654562315E-4</v>
      </c>
    </row>
    <row r="28" spans="1:29" x14ac:dyDescent="0.25">
      <c r="B28" s="14" t="s">
        <v>65</v>
      </c>
      <c r="C28" s="15" t="s">
        <v>146</v>
      </c>
      <c r="D28" s="12">
        <v>0.20095475446663624</v>
      </c>
      <c r="E28" s="12">
        <v>0.12410662545875989</v>
      </c>
      <c r="F28" s="12">
        <v>5.7651344426264933E-2</v>
      </c>
      <c r="G28" s="12">
        <v>7.537214999057848E-2</v>
      </c>
      <c r="H28" s="12">
        <v>6.4870867698641643E-2</v>
      </c>
      <c r="I28" s="12">
        <v>0.12669262982939267</v>
      </c>
      <c r="J28" s="12">
        <v>0.1031</v>
      </c>
      <c r="K28" s="16">
        <v>0.1282075911847847</v>
      </c>
      <c r="L28" s="16">
        <v>0.1207</v>
      </c>
      <c r="M28" s="12">
        <v>0.11238723420637263</v>
      </c>
      <c r="N28" s="12">
        <v>0.12830150473948643</v>
      </c>
      <c r="O28" s="12">
        <v>0.1336</v>
      </c>
      <c r="P28" s="12">
        <v>0.10514179234845397</v>
      </c>
      <c r="Q28" s="17">
        <v>9.9949818790075265E-2</v>
      </c>
      <c r="R28" s="12">
        <v>9.0151353655936892E-2</v>
      </c>
      <c r="S28" s="16">
        <v>7.6698883269067042E-2</v>
      </c>
      <c r="T28" s="40">
        <f t="shared" si="0"/>
        <v>-9.7984651341383733E-3</v>
      </c>
    </row>
    <row r="29" spans="1:29" x14ac:dyDescent="0.25">
      <c r="B29" s="14" t="s">
        <v>91</v>
      </c>
      <c r="C29" s="15" t="s">
        <v>92</v>
      </c>
      <c r="D29" s="12">
        <v>4.0316511492893541E-3</v>
      </c>
      <c r="E29" s="12">
        <v>3.1581913766799148E-2</v>
      </c>
      <c r="F29" s="12">
        <v>3.5435647052901802E-2</v>
      </c>
      <c r="G29" s="12">
        <v>3.3884382380121161E-2</v>
      </c>
      <c r="H29" s="12">
        <v>0</v>
      </c>
      <c r="I29" s="12">
        <v>9.5427881781694687E-2</v>
      </c>
      <c r="J29" s="12">
        <v>0.1124</v>
      </c>
      <c r="K29" s="16">
        <v>8.9726656712989558E-2</v>
      </c>
      <c r="L29" s="16">
        <v>0.1016</v>
      </c>
      <c r="M29" s="12">
        <v>9.8321884591366274E-2</v>
      </c>
      <c r="N29" s="12">
        <v>0.10205967987922296</v>
      </c>
      <c r="O29" s="12">
        <v>9.5699999999999993E-2</v>
      </c>
      <c r="P29" s="12">
        <v>0.11875871327515879</v>
      </c>
      <c r="Q29" s="17">
        <v>0.12761888532288149</v>
      </c>
      <c r="R29" s="12">
        <v>0.12111192970476722</v>
      </c>
      <c r="S29" s="16">
        <v>0.12159243576008028</v>
      </c>
      <c r="T29" s="40">
        <f t="shared" si="0"/>
        <v>-6.5069556181142629E-3</v>
      </c>
    </row>
    <row r="30" spans="1:29" x14ac:dyDescent="0.25">
      <c r="B30" s="14" t="s">
        <v>69</v>
      </c>
      <c r="C30" s="15" t="s">
        <v>70</v>
      </c>
      <c r="D30" s="12">
        <v>8.8184947015668869E-2</v>
      </c>
      <c r="E30" s="12">
        <v>6.5214873161125911E-2</v>
      </c>
      <c r="F30" s="12">
        <v>5.1430092803894725E-2</v>
      </c>
      <c r="G30" s="12">
        <v>1.3742071881606763E-2</v>
      </c>
      <c r="H30" s="12">
        <v>5.3015019054023768E-2</v>
      </c>
      <c r="I30" s="12">
        <v>9.474564201009382E-2</v>
      </c>
      <c r="J30" s="12">
        <v>6.1400000000000003E-2</v>
      </c>
      <c r="K30" s="16">
        <v>6.7702026403366894E-2</v>
      </c>
      <c r="L30" s="16">
        <v>7.4200000000000002E-2</v>
      </c>
      <c r="M30" s="12">
        <v>6.5952948509530748E-2</v>
      </c>
      <c r="N30" s="12">
        <v>6.4008296427265993E-2</v>
      </c>
      <c r="O30" s="12">
        <v>3.5900000000000001E-2</v>
      </c>
      <c r="P30" s="12">
        <v>0.10642714269539946</v>
      </c>
      <c r="Q30" s="17">
        <v>5.3018400065528361E-2</v>
      </c>
      <c r="R30" s="12">
        <v>4.6834706528844285E-2</v>
      </c>
      <c r="S30" s="16">
        <v>6.716169159521429E-2</v>
      </c>
      <c r="T30" s="40">
        <f t="shared" si="0"/>
        <v>-6.1836935366840762E-3</v>
      </c>
    </row>
    <row r="31" spans="1:29" x14ac:dyDescent="0.25">
      <c r="B31" s="14" t="s">
        <v>27</v>
      </c>
      <c r="C31" s="15" t="s">
        <v>28</v>
      </c>
      <c r="D31" s="12">
        <v>0.21243701328447093</v>
      </c>
      <c r="E31" s="12">
        <v>0.16428306474879445</v>
      </c>
      <c r="F31" s="12">
        <v>0.14382917519499916</v>
      </c>
      <c r="G31" s="12">
        <v>0.10516469494128079</v>
      </c>
      <c r="H31" s="12">
        <v>0.10750975551485228</v>
      </c>
      <c r="I31" s="12">
        <v>0.12258048708776401</v>
      </c>
      <c r="J31" s="12">
        <v>0.1134</v>
      </c>
      <c r="K31" s="16">
        <v>0.11095186072384312</v>
      </c>
      <c r="L31" s="16">
        <v>0.1041</v>
      </c>
      <c r="M31" s="12">
        <v>9.6187358812410681E-2</v>
      </c>
      <c r="N31" s="12">
        <v>9.4604568939594125E-2</v>
      </c>
      <c r="O31" s="12">
        <v>7.5999999999999998E-2</v>
      </c>
      <c r="P31" s="12">
        <v>7.5356111603577344E-2</v>
      </c>
      <c r="Q31" s="17">
        <v>7.1224242021055442E-2</v>
      </c>
      <c r="R31" s="12">
        <v>6.327806385957932E-2</v>
      </c>
      <c r="S31" s="16">
        <v>6.2761632968214201E-2</v>
      </c>
      <c r="T31" s="40">
        <f t="shared" si="0"/>
        <v>-7.9461781614761223E-3</v>
      </c>
    </row>
    <row r="32" spans="1:29" x14ac:dyDescent="0.25">
      <c r="B32" s="14" t="s">
        <v>67</v>
      </c>
      <c r="C32" s="15" t="s">
        <v>68</v>
      </c>
      <c r="D32" s="12">
        <v>0.10845240144603202</v>
      </c>
      <c r="E32" s="12">
        <v>0.11614255765199162</v>
      </c>
      <c r="F32" s="12">
        <v>0.1186648740281756</v>
      </c>
      <c r="G32" s="12">
        <v>0.1213052731142114</v>
      </c>
      <c r="H32" s="12">
        <v>0.14006657549092971</v>
      </c>
      <c r="I32" s="12">
        <v>0.1203126908513497</v>
      </c>
      <c r="J32" s="12">
        <v>5.8999999999999997E-2</v>
      </c>
      <c r="K32" s="16">
        <v>6.4298471919031555E-2</v>
      </c>
      <c r="L32" s="16">
        <v>5.9700000000000003E-2</v>
      </c>
      <c r="M32" s="12">
        <v>6.2624795788709386E-2</v>
      </c>
      <c r="N32" s="12">
        <v>6.226339464659511E-2</v>
      </c>
      <c r="O32" s="12">
        <v>9.0300000000000005E-2</v>
      </c>
      <c r="P32" s="12">
        <v>6.1990067399787172E-2</v>
      </c>
      <c r="Q32" s="17">
        <v>6.4057930650327249E-2</v>
      </c>
      <c r="R32" s="12">
        <v>6.0900082576383158E-2</v>
      </c>
      <c r="S32" s="16">
        <v>5.9188275084554667E-2</v>
      </c>
      <c r="T32" s="40">
        <f t="shared" si="0"/>
        <v>-3.1578480739440917E-3</v>
      </c>
    </row>
    <row r="33" spans="2:20" x14ac:dyDescent="0.25">
      <c r="B33" s="14" t="s">
        <v>81</v>
      </c>
      <c r="C33" s="15" t="s">
        <v>82</v>
      </c>
      <c r="D33" s="12">
        <v>0</v>
      </c>
      <c r="E33" s="12">
        <v>0</v>
      </c>
      <c r="F33" s="12">
        <v>1.9839395370807745E-2</v>
      </c>
      <c r="G33" s="12">
        <v>2.683080808080808E-2</v>
      </c>
      <c r="H33" s="12">
        <v>2.9328380095806041E-2</v>
      </c>
      <c r="I33" s="12">
        <v>2.698961937716263E-2</v>
      </c>
      <c r="J33" s="12">
        <v>6.1699999999999998E-2</v>
      </c>
      <c r="K33" s="16">
        <v>6.1702758825274401E-2</v>
      </c>
      <c r="L33" s="16">
        <v>6.0499999999999998E-2</v>
      </c>
      <c r="M33" s="12">
        <v>2.4172775906479097E-2</v>
      </c>
      <c r="N33" s="12">
        <v>3.8992201559688064E-2</v>
      </c>
      <c r="O33" s="12">
        <v>1.95E-2</v>
      </c>
      <c r="P33" s="12">
        <v>2.133279154815116E-2</v>
      </c>
      <c r="Q33" s="17">
        <v>2.1730132450331126E-2</v>
      </c>
      <c r="R33" s="12">
        <v>2.127013065937405E-2</v>
      </c>
      <c r="S33" s="16">
        <v>2.1154427319431852E-2</v>
      </c>
      <c r="T33" s="40">
        <f t="shared" si="0"/>
        <v>-4.6000179095707569E-4</v>
      </c>
    </row>
    <row r="34" spans="2:20" x14ac:dyDescent="0.25">
      <c r="B34" s="14" t="s">
        <v>43</v>
      </c>
      <c r="C34" s="15" t="s">
        <v>44</v>
      </c>
      <c r="D34" s="12">
        <v>0.16330099413103366</v>
      </c>
      <c r="E34" s="12">
        <v>0.12764987462958741</v>
      </c>
      <c r="F34" s="12">
        <v>0.13396838265099312</v>
      </c>
      <c r="G34" s="12">
        <v>0.11930414959155428</v>
      </c>
      <c r="H34" s="12">
        <v>0.10044966556123884</v>
      </c>
      <c r="I34" s="12">
        <v>0.15210072245212877</v>
      </c>
      <c r="J34" s="12">
        <v>0.1148</v>
      </c>
      <c r="K34" s="16">
        <v>0.11828687967369135</v>
      </c>
      <c r="L34" s="16">
        <v>0.1172</v>
      </c>
      <c r="M34" s="12">
        <v>8.9488715909727276E-2</v>
      </c>
      <c r="N34" s="12">
        <v>0.10089414153950299</v>
      </c>
      <c r="O34" s="12">
        <v>0.11119999999999999</v>
      </c>
      <c r="P34" s="12">
        <v>0.10552450344345743</v>
      </c>
      <c r="Q34" s="17">
        <v>9.5752268981971131E-2</v>
      </c>
      <c r="R34" s="12">
        <v>0.10303113932201831</v>
      </c>
      <c r="S34" s="16">
        <v>0.10257201419346307</v>
      </c>
      <c r="T34" s="40">
        <f t="shared" si="0"/>
        <v>7.2788703400471777E-3</v>
      </c>
    </row>
    <row r="35" spans="2:20" x14ac:dyDescent="0.25">
      <c r="B35" s="14" t="s">
        <v>61</v>
      </c>
      <c r="C35" s="15" t="s">
        <v>147</v>
      </c>
      <c r="D35" s="12">
        <v>0.18528155530462959</v>
      </c>
      <c r="E35" s="12">
        <v>8.5324232081911255E-2</v>
      </c>
      <c r="F35" s="12">
        <v>5.2020615577284324E-2</v>
      </c>
      <c r="G35" s="12">
        <v>7.7007093243011068E-2</v>
      </c>
      <c r="H35" s="12">
        <v>2.3959426372857643E-2</v>
      </c>
      <c r="I35" s="12">
        <v>3.8608418313819295E-2</v>
      </c>
      <c r="J35" s="12">
        <v>5.0599999999999999E-2</v>
      </c>
      <c r="K35" s="16">
        <v>8.678265457726432E-2</v>
      </c>
      <c r="L35" s="16">
        <v>9.6000000000000002E-2</v>
      </c>
      <c r="M35" s="12">
        <v>6.2186485688993806E-2</v>
      </c>
      <c r="N35" s="12">
        <v>8.5291557876414265E-2</v>
      </c>
      <c r="O35" s="12">
        <v>7.4800000000000005E-2</v>
      </c>
      <c r="P35" s="12">
        <v>7.6785575503225303E-2</v>
      </c>
      <c r="Q35" s="17">
        <v>9.6608680914007497E-2</v>
      </c>
      <c r="R35" s="12">
        <v>9.4910710425044315E-2</v>
      </c>
      <c r="S35" s="16">
        <v>9.5841833591193498E-2</v>
      </c>
      <c r="T35" s="40">
        <f t="shared" si="0"/>
        <v>-1.6979704889631825E-3</v>
      </c>
    </row>
    <row r="36" spans="2:20" x14ac:dyDescent="0.25">
      <c r="B36" s="14" t="s">
        <v>77</v>
      </c>
      <c r="C36" s="15" t="s">
        <v>148</v>
      </c>
      <c r="D36" s="12">
        <v>6.9792671166827386E-2</v>
      </c>
      <c r="E36" s="12">
        <v>8.1780229610854321E-2</v>
      </c>
      <c r="F36" s="12">
        <v>5.6139507440833902E-2</v>
      </c>
      <c r="G36" s="12">
        <v>4.0672882790050845E-2</v>
      </c>
      <c r="H36" s="12">
        <v>5.9239227294212458E-2</v>
      </c>
      <c r="I36" s="12">
        <v>6.6207236032488306E-2</v>
      </c>
      <c r="J36" s="12">
        <v>7.7399999999999997E-2</v>
      </c>
      <c r="K36" s="16">
        <v>8.6297621553357184E-2</v>
      </c>
      <c r="L36" s="16">
        <v>9.4799999999999995E-2</v>
      </c>
      <c r="M36" s="12">
        <v>0.10670408811692438</v>
      </c>
      <c r="N36" s="12">
        <v>8.4971268490481991E-2</v>
      </c>
      <c r="O36" s="12">
        <v>8.9300000000000004E-2</v>
      </c>
      <c r="P36" s="12">
        <v>0.10456021402168809</v>
      </c>
      <c r="Q36" s="17">
        <v>0.10446798465231645</v>
      </c>
      <c r="R36" s="12">
        <v>7.7680747359870031E-2</v>
      </c>
      <c r="S36" s="16">
        <v>6.3534577118991284E-2</v>
      </c>
      <c r="T36" s="40">
        <f t="shared" si="0"/>
        <v>-2.678723729244642E-2</v>
      </c>
    </row>
    <row r="37" spans="2:20" x14ac:dyDescent="0.25">
      <c r="B37" s="14" t="s">
        <v>37</v>
      </c>
      <c r="C37" s="15" t="s">
        <v>38</v>
      </c>
      <c r="D37" s="12">
        <v>0.21739130434782608</v>
      </c>
      <c r="E37" s="12">
        <v>0.10869565217391304</v>
      </c>
      <c r="F37" s="12">
        <v>0.19580419580419581</v>
      </c>
      <c r="G37" s="12">
        <v>0.14078014184397164</v>
      </c>
      <c r="H37" s="12">
        <v>3.5381530840901051E-2</v>
      </c>
      <c r="I37" s="12">
        <v>8.5469780072534973E-2</v>
      </c>
      <c r="J37" s="12">
        <v>9.64E-2</v>
      </c>
      <c r="K37" s="16">
        <v>8.970952886999646E-2</v>
      </c>
      <c r="L37" s="16">
        <v>8.1799999999999998E-2</v>
      </c>
      <c r="M37" s="12">
        <v>8.2606301266629961E-2</v>
      </c>
      <c r="N37" s="12">
        <v>8.2606301266629961E-2</v>
      </c>
      <c r="O37" s="12">
        <v>7.9600000000000004E-2</v>
      </c>
      <c r="P37" s="12">
        <v>6.5355680134777938E-2</v>
      </c>
      <c r="Q37" s="17">
        <v>6.5547981122181437E-2</v>
      </c>
      <c r="R37" s="12">
        <v>6.5547981122181437E-2</v>
      </c>
      <c r="S37" s="16">
        <v>6.5262791507135404E-2</v>
      </c>
      <c r="T37" s="41">
        <f t="shared" si="0"/>
        <v>0</v>
      </c>
    </row>
    <row r="38" spans="2:20" x14ac:dyDescent="0.25">
      <c r="B38" s="14" t="s">
        <v>55</v>
      </c>
      <c r="C38" s="15" t="s">
        <v>56</v>
      </c>
      <c r="D38" s="12">
        <v>0.10756188538487624</v>
      </c>
      <c r="E38" s="12">
        <v>8.6529216963999567E-2</v>
      </c>
      <c r="F38" s="12">
        <v>6.6215166939867134E-2</v>
      </c>
      <c r="G38" s="12">
        <v>5.8291357370095442E-2</v>
      </c>
      <c r="H38" s="12">
        <v>4.2165071770334933E-2</v>
      </c>
      <c r="I38" s="12">
        <v>0.11473859423469775</v>
      </c>
      <c r="J38" s="12">
        <v>0.1027</v>
      </c>
      <c r="K38" s="16">
        <v>0.1144793152639087</v>
      </c>
      <c r="L38" s="16">
        <v>0.13569999999999999</v>
      </c>
      <c r="M38" s="12">
        <v>7.2064945878434636E-2</v>
      </c>
      <c r="N38" s="12">
        <v>0.11130341616186593</v>
      </c>
      <c r="O38" s="12">
        <v>9.2600000000000002E-2</v>
      </c>
      <c r="P38" s="12">
        <v>0.11303962628865979</v>
      </c>
      <c r="Q38" s="17">
        <v>9.2511539073690918E-2</v>
      </c>
      <c r="R38" s="12">
        <v>0.13086294811412555</v>
      </c>
      <c r="S38" s="16">
        <v>0.11843270081982987</v>
      </c>
      <c r="T38" s="40">
        <f t="shared" si="0"/>
        <v>3.8351409040434631E-2</v>
      </c>
    </row>
    <row r="39" spans="2:20" x14ac:dyDescent="0.25">
      <c r="B39" s="14" t="s">
        <v>39</v>
      </c>
      <c r="C39" s="15" t="s">
        <v>40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1.2206668800084456E-2</v>
      </c>
      <c r="J39" s="12">
        <v>7.85E-2</v>
      </c>
      <c r="K39" s="16">
        <v>0.11764705882352941</v>
      </c>
      <c r="L39" s="16">
        <v>0.113</v>
      </c>
      <c r="M39" s="12">
        <v>0.1256338028169014</v>
      </c>
      <c r="N39" s="12">
        <v>0.15901530272787759</v>
      </c>
      <c r="O39" s="12">
        <v>0.12820000000000001</v>
      </c>
      <c r="P39" s="12">
        <v>0.1548371984071211</v>
      </c>
      <c r="Q39" s="17">
        <v>0.14642607304054508</v>
      </c>
      <c r="R39" s="12">
        <v>0.13348475583122216</v>
      </c>
      <c r="S39" s="16">
        <v>0.12663123906901655</v>
      </c>
      <c r="T39" s="40">
        <f t="shared" si="0"/>
        <v>-1.2941317209322928E-2</v>
      </c>
    </row>
    <row r="40" spans="2:20" x14ac:dyDescent="0.25">
      <c r="B40" s="14" t="s">
        <v>85</v>
      </c>
      <c r="C40" s="15" t="s">
        <v>86</v>
      </c>
      <c r="D40" s="12">
        <v>0</v>
      </c>
      <c r="E40" s="12">
        <v>0</v>
      </c>
      <c r="F40" s="12">
        <v>0</v>
      </c>
      <c r="G40" s="12">
        <v>7.5585789871504159E-3</v>
      </c>
      <c r="H40" s="12">
        <v>5.1434960864703692E-2</v>
      </c>
      <c r="I40" s="12">
        <v>8.0536912751677847E-2</v>
      </c>
      <c r="J40" s="12">
        <v>9.64E-2</v>
      </c>
      <c r="K40" s="16">
        <v>9.1485507246376815E-2</v>
      </c>
      <c r="L40" s="16">
        <v>0.10249999999999999</v>
      </c>
      <c r="M40" s="12">
        <v>0.10247994164843181</v>
      </c>
      <c r="N40" s="12">
        <v>8.3333333333333343E-2</v>
      </c>
      <c r="O40" s="12">
        <v>4.48E-2</v>
      </c>
      <c r="P40" s="12">
        <v>6.8660022148394256E-2</v>
      </c>
      <c r="Q40" s="17">
        <v>0.13885778275475927</v>
      </c>
      <c r="R40" s="12">
        <v>0.13213885778275478</v>
      </c>
      <c r="S40" s="16">
        <v>8.0561714708056162E-2</v>
      </c>
      <c r="T40" s="40">
        <f t="shared" si="0"/>
        <v>-6.7189249720044919E-3</v>
      </c>
    </row>
    <row r="41" spans="2:20" x14ac:dyDescent="0.25">
      <c r="B41" s="14" t="s">
        <v>63</v>
      </c>
      <c r="C41" s="15" t="s">
        <v>64</v>
      </c>
      <c r="D41" s="12">
        <v>6.3956639566395662E-2</v>
      </c>
      <c r="E41" s="12">
        <v>6.2461810034625573E-2</v>
      </c>
      <c r="F41" s="12">
        <v>5.4341919356591675E-2</v>
      </c>
      <c r="G41" s="12">
        <v>7.8423236514522821E-2</v>
      </c>
      <c r="H41" s="12">
        <v>8.1756742877097832E-2</v>
      </c>
      <c r="I41" s="12">
        <v>0.1344998365889836</v>
      </c>
      <c r="J41" s="12">
        <v>9.8900000000000002E-2</v>
      </c>
      <c r="K41" s="16">
        <v>0.13001093294460642</v>
      </c>
      <c r="L41" s="16">
        <v>0.13009999999999999</v>
      </c>
      <c r="M41" s="12">
        <v>0.13412283757111343</v>
      </c>
      <c r="N41" s="12">
        <v>0.15744758598638833</v>
      </c>
      <c r="O41" s="12">
        <v>0.14680000000000001</v>
      </c>
      <c r="P41" s="12">
        <v>0.15537655706677228</v>
      </c>
      <c r="Q41" s="17">
        <v>0.10293132871060419</v>
      </c>
      <c r="R41" s="12">
        <v>8.0801760158252758E-2</v>
      </c>
      <c r="S41" s="16">
        <v>8.4047183001516312E-2</v>
      </c>
      <c r="T41" s="40">
        <f t="shared" si="0"/>
        <v>-2.2129568552351431E-2</v>
      </c>
    </row>
    <row r="42" spans="2:20" x14ac:dyDescent="0.25">
      <c r="B42" s="14" t="s">
        <v>71</v>
      </c>
      <c r="C42" s="15" t="s">
        <v>72</v>
      </c>
      <c r="D42" s="12">
        <v>0.11839049510282386</v>
      </c>
      <c r="E42" s="12">
        <v>0.15501913121764574</v>
      </c>
      <c r="F42" s="12">
        <v>0.1544480467004497</v>
      </c>
      <c r="G42" s="12">
        <v>0.12293225048087199</v>
      </c>
      <c r="H42" s="12">
        <v>0.1356057943852251</v>
      </c>
      <c r="I42" s="12">
        <v>0.11891568666533786</v>
      </c>
      <c r="J42" s="12">
        <v>0.1202</v>
      </c>
      <c r="K42" s="16">
        <v>0.12975923852183649</v>
      </c>
      <c r="L42" s="16">
        <v>0.1164</v>
      </c>
      <c r="M42" s="12">
        <v>0.11197274568510038</v>
      </c>
      <c r="N42" s="12">
        <v>0.10402605247262128</v>
      </c>
      <c r="O42" s="12">
        <v>9.9500000000000005E-2</v>
      </c>
      <c r="P42" s="12">
        <v>0.10172536472868023</v>
      </c>
      <c r="Q42" s="17">
        <v>9.1310484954161594E-2</v>
      </c>
      <c r="R42" s="12">
        <v>8.5045118577971243E-2</v>
      </c>
      <c r="S42" s="16">
        <v>8.2796944730518351E-2</v>
      </c>
      <c r="T42" s="40">
        <f t="shared" si="0"/>
        <v>-6.2653663761903511E-3</v>
      </c>
    </row>
    <row r="43" spans="2:20" x14ac:dyDescent="0.25">
      <c r="B43" s="14" t="s">
        <v>87</v>
      </c>
      <c r="C43" s="15" t="s">
        <v>88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3.22265625E-2</v>
      </c>
      <c r="J43" s="12">
        <v>2.3E-2</v>
      </c>
      <c r="K43" s="16">
        <v>4.5783132530120486E-2</v>
      </c>
      <c r="L43" s="16">
        <v>4.1500000000000002E-2</v>
      </c>
      <c r="M43" s="12">
        <v>5.5891635981062601E-2</v>
      </c>
      <c r="N43" s="12">
        <v>4.8114087698254038E-2</v>
      </c>
      <c r="O43" s="12">
        <v>4.1099999999999998E-2</v>
      </c>
      <c r="P43" s="12">
        <v>5.019774870702768E-2</v>
      </c>
      <c r="Q43" s="17">
        <v>5.9689229356467942E-2</v>
      </c>
      <c r="R43" s="12">
        <v>4.1406195935503216E-2</v>
      </c>
      <c r="S43" s="16">
        <v>3.6244043224377472E-2</v>
      </c>
      <c r="T43" s="40">
        <f t="shared" si="0"/>
        <v>-1.8283033420964726E-2</v>
      </c>
    </row>
    <row r="44" spans="2:20" x14ac:dyDescent="0.25">
      <c r="B44" s="14" t="s">
        <v>89</v>
      </c>
      <c r="C44" s="15" t="s">
        <v>90</v>
      </c>
      <c r="D44" s="12">
        <v>0.14187446259673259</v>
      </c>
      <c r="E44" s="12">
        <v>6.3258785942492013E-2</v>
      </c>
      <c r="F44" s="12">
        <v>0.10277629471436199</v>
      </c>
      <c r="G44" s="12">
        <v>9.4684385382059796E-2</v>
      </c>
      <c r="H44" s="12">
        <v>0.16717095310136157</v>
      </c>
      <c r="I44" s="12">
        <v>0</v>
      </c>
      <c r="J44" s="12">
        <v>0.12379999999999999</v>
      </c>
      <c r="K44" s="16">
        <v>0.10329171396140749</v>
      </c>
      <c r="L44" s="16">
        <v>0.1391</v>
      </c>
      <c r="M44" s="12">
        <v>0.13439849624060152</v>
      </c>
      <c r="N44" s="12">
        <v>0.14019995349918621</v>
      </c>
      <c r="O44" s="12">
        <v>8.3400000000000002E-2</v>
      </c>
      <c r="P44" s="12">
        <v>0.14657568865301998</v>
      </c>
      <c r="Q44" s="17">
        <v>0.16364591541896506</v>
      </c>
      <c r="R44" s="12">
        <v>9.7795794274132264E-2</v>
      </c>
      <c r="S44" s="16">
        <v>6.3588007736943911E-2</v>
      </c>
      <c r="T44" s="40">
        <f t="shared" si="0"/>
        <v>-6.5850121144832796E-2</v>
      </c>
    </row>
    <row r="45" spans="2:20" x14ac:dyDescent="0.25">
      <c r="B45" s="14" t="s">
        <v>93</v>
      </c>
      <c r="C45" s="15" t="s">
        <v>94</v>
      </c>
      <c r="D45" s="12">
        <v>3.1444336738498301E-2</v>
      </c>
      <c r="E45" s="12">
        <v>2.1648309912647174E-2</v>
      </c>
      <c r="F45" s="12">
        <v>1.3478434504792332E-2</v>
      </c>
      <c r="G45" s="12">
        <v>6.0792968903953026E-2</v>
      </c>
      <c r="H45" s="12">
        <v>0</v>
      </c>
      <c r="I45" s="12">
        <v>0</v>
      </c>
      <c r="J45" s="12">
        <v>6.1100000000000002E-2</v>
      </c>
      <c r="K45" s="16">
        <v>5.7217847769028878E-2</v>
      </c>
      <c r="L45" s="16">
        <v>8.7599999999999997E-2</v>
      </c>
      <c r="M45" s="12">
        <v>6.718666903031377E-2</v>
      </c>
      <c r="N45" s="12">
        <v>7.6735000940379897E-2</v>
      </c>
      <c r="O45" s="12">
        <v>8.2100000000000006E-2</v>
      </c>
      <c r="P45" s="12">
        <v>0.1056325355407594</v>
      </c>
      <c r="Q45" s="17">
        <v>9.9467999355150744E-2</v>
      </c>
      <c r="R45" s="12">
        <v>9.6617601002192299E-2</v>
      </c>
      <c r="S45" s="16">
        <v>0.10974968052319026</v>
      </c>
      <c r="T45" s="40">
        <f t="shared" si="0"/>
        <v>-2.8503983529584442E-3</v>
      </c>
    </row>
    <row r="46" spans="2:20" x14ac:dyDescent="0.25">
      <c r="C46" s="21" t="s">
        <v>100</v>
      </c>
      <c r="D46" s="17">
        <f>DADES_CurDepIdiExc!L38</f>
        <v>9.7418347002117156E-2</v>
      </c>
      <c r="E46" s="17">
        <f>DADES_CurDepIdiExc!L79</f>
        <v>9.752079926471463E-2</v>
      </c>
      <c r="F46" s="17">
        <f>DADES_CurDepIdiExc!L122</f>
        <v>7.0994225350091145E-2</v>
      </c>
      <c r="G46" s="17">
        <f>DADES_CurDepIdiExc!L167</f>
        <v>5.8992898391747373E-2</v>
      </c>
      <c r="H46" s="17">
        <f>DADES_CurDepIdiExc!L211</f>
        <v>6.7464985123023277E-2</v>
      </c>
      <c r="I46" s="17">
        <f>DADES_CurDepIdiExc!L256</f>
        <v>7.361527421217412E-2</v>
      </c>
      <c r="J46" s="17">
        <f>DADES_CurDepIdiExc!L301</f>
        <v>7.4080112116921948E-2</v>
      </c>
      <c r="K46" s="17">
        <f>DADES_CurDepIdiExc!L346</f>
        <v>8.6120058779770095E-2</v>
      </c>
      <c r="L46" s="17">
        <f>DADES_CurDepIdiExc!L391</f>
        <v>8.7740903171126899E-2</v>
      </c>
      <c r="M46" s="17">
        <f>DADES_CurDepIdiExc!L436</f>
        <v>7.8643784130313352E-2</v>
      </c>
      <c r="N46" s="17">
        <f>DADES_CurDepIdiExc!L481</f>
        <v>7.5391136885239962E-2</v>
      </c>
      <c r="O46" s="17">
        <f>DADES_CurDepIdiExc!L525</f>
        <v>7.3117822812359803E-2</v>
      </c>
      <c r="P46" s="17">
        <f>DADES_CurDepIdiExc!L570</f>
        <v>7.9449573480554328E-2</v>
      </c>
      <c r="Q46" s="17">
        <f>DADES_CurDepIdiExc!L615</f>
        <v>7.5213425616262639E-2</v>
      </c>
      <c r="R46" s="12">
        <f>DADES_CurDepIdiExc!L660</f>
        <v>7.1538322632552692E-2</v>
      </c>
      <c r="S46" s="16">
        <v>6.9529831975547435E-2</v>
      </c>
    </row>
    <row r="47" spans="2:20" x14ac:dyDescent="0.25">
      <c r="C47" s="63" t="s">
        <v>320</v>
      </c>
      <c r="D47" s="64">
        <f>DADES_CurDepIdiExc!L39</f>
        <v>9.9077821554713452E-2</v>
      </c>
      <c r="E47" s="64">
        <f>DADES_CurDepIdiExc!L80</f>
        <v>9.5125668315594838E-2</v>
      </c>
      <c r="F47" s="64">
        <f>DADES_CurDepIdiExc!L123</f>
        <v>6.8920928752303906E-2</v>
      </c>
      <c r="G47" s="64">
        <f>DADES_CurDepIdiExc!L168</f>
        <v>5.523402777659573E-2</v>
      </c>
      <c r="H47" s="64">
        <f>DADES_CurDepIdiExc!L212</f>
        <v>6.5454864769933285E-2</v>
      </c>
      <c r="I47" s="64">
        <f>DADES_CurDepIdiExc!L257</f>
        <v>7.4482749245048038E-2</v>
      </c>
      <c r="J47" s="64">
        <f>DADES_CurDepIdiExc!L302</f>
        <v>7.4861356022694392E-2</v>
      </c>
      <c r="K47" s="64">
        <f>DADES_CurDepIdiExc!L347</f>
        <v>8.7191271151108321E-2</v>
      </c>
      <c r="L47" s="64">
        <f>DADES_CurDepIdiExc!L392</f>
        <v>8.8928492547657709E-2</v>
      </c>
      <c r="M47" s="64">
        <f>DADES_CurDepIdiExc!L437</f>
        <v>7.9303787883037241E-2</v>
      </c>
      <c r="N47" s="64">
        <f>DADES_CurDepIdiExc!L482</f>
        <v>7.5947241618069622E-2</v>
      </c>
      <c r="O47" s="64">
        <f>DADES_CurDepIdiExc!L526</f>
        <v>7.2497820628930454E-2</v>
      </c>
      <c r="P47" s="64">
        <f>DADES_CurDepIdiExc!L571</f>
        <v>8.0148565682903627E-2</v>
      </c>
      <c r="Q47" s="64">
        <f>DADES_CurDepIdiExc!L616</f>
        <v>7.562794169797811E-2</v>
      </c>
      <c r="R47" s="65">
        <f>DADES_CurDepIdiExc!L661</f>
        <v>7.1915508908840839E-2</v>
      </c>
      <c r="S47" s="65">
        <v>6.9895344487847386E-2</v>
      </c>
    </row>
  </sheetData>
  <conditionalFormatting sqref="D3:Q45">
    <cfRule type="cellIs" dxfId="7" priority="5" operator="greaterThan">
      <formula>20</formula>
    </cfRule>
    <cfRule type="cellIs" dxfId="6" priority="6" operator="equal">
      <formula>0</formula>
    </cfRule>
  </conditionalFormatting>
  <conditionalFormatting sqref="D3:R45 T3:T45">
    <cfRule type="cellIs" dxfId="5" priority="1" operator="equal">
      <formula>0</formula>
    </cfRule>
  </conditionalFormatting>
  <conditionalFormatting sqref="Q3:Q45">
    <cfRule type="cellIs" dxfId="4" priority="4" operator="greaterThan">
      <formula>0.1</formula>
    </cfRule>
  </conditionalFormatting>
  <conditionalFormatting sqref="T3:T45">
    <cfRule type="cellIs" dxfId="3" priority="2" operator="lessThan">
      <formula>0</formula>
    </cfRule>
    <cfRule type="cellIs" dxfId="2" priority="3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789"/>
  <sheetViews>
    <sheetView topLeftCell="A758" zoomScale="85" zoomScaleNormal="85" workbookViewId="0">
      <selection activeCell="F726" sqref="F726"/>
    </sheetView>
  </sheetViews>
  <sheetFormatPr baseColWidth="10" defaultColWidth="9.140625" defaultRowHeight="15" x14ac:dyDescent="0.25"/>
  <cols>
    <col min="1" max="1" width="7.28515625" customWidth="1"/>
    <col min="2" max="2" width="3.7109375" customWidth="1"/>
    <col min="4" max="4" width="4.7109375" customWidth="1"/>
    <col min="5" max="5" width="42.7109375" customWidth="1"/>
    <col min="6" max="6" width="15.140625" bestFit="1" customWidth="1"/>
  </cols>
  <sheetData>
    <row r="2" spans="1:14" ht="25.5" x14ac:dyDescent="0.25">
      <c r="A2" s="19" t="s">
        <v>0</v>
      </c>
      <c r="B2" s="19" t="s">
        <v>149</v>
      </c>
      <c r="C2" s="19" t="s">
        <v>150</v>
      </c>
      <c r="D2" s="19" t="s">
        <v>151</v>
      </c>
      <c r="E2" s="19" t="s">
        <v>152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19" t="s">
        <v>8</v>
      </c>
      <c r="L2" s="19" t="s">
        <v>9</v>
      </c>
      <c r="M2" s="19" t="s">
        <v>10</v>
      </c>
      <c r="N2" s="20"/>
    </row>
    <row r="3" spans="1:14" x14ac:dyDescent="0.25">
      <c r="A3" s="21" t="s">
        <v>153</v>
      </c>
      <c r="B3" s="21" t="s">
        <v>154</v>
      </c>
      <c r="C3" s="21" t="s">
        <v>155</v>
      </c>
      <c r="D3" s="21" t="s">
        <v>156</v>
      </c>
      <c r="E3" s="21" t="s">
        <v>157</v>
      </c>
      <c r="F3" s="22">
        <v>0</v>
      </c>
      <c r="G3" s="22">
        <v>104.82</v>
      </c>
      <c r="H3" s="22">
        <v>13.07</v>
      </c>
      <c r="I3" s="22">
        <v>0</v>
      </c>
      <c r="J3" s="22">
        <v>0</v>
      </c>
      <c r="K3" s="22">
        <v>0</v>
      </c>
      <c r="L3" s="22">
        <v>0</v>
      </c>
      <c r="M3" s="22">
        <v>117.9</v>
      </c>
      <c r="N3" s="12">
        <f>F3/M3</f>
        <v>0</v>
      </c>
    </row>
    <row r="4" spans="1:14" x14ac:dyDescent="0.25">
      <c r="A4" s="21" t="s">
        <v>153</v>
      </c>
      <c r="B4" s="21" t="s">
        <v>154</v>
      </c>
      <c r="C4" s="21" t="s">
        <v>155</v>
      </c>
      <c r="D4" s="21" t="s">
        <v>158</v>
      </c>
      <c r="E4" s="21" t="s">
        <v>159</v>
      </c>
      <c r="F4" s="22">
        <v>6.5</v>
      </c>
      <c r="G4" s="22">
        <v>113.9</v>
      </c>
      <c r="H4" s="22">
        <v>0</v>
      </c>
      <c r="I4" s="22">
        <v>0</v>
      </c>
      <c r="J4" s="22">
        <v>0</v>
      </c>
      <c r="K4" s="22">
        <v>0</v>
      </c>
      <c r="L4" s="22">
        <v>0</v>
      </c>
      <c r="M4" s="22">
        <v>120.4</v>
      </c>
      <c r="N4" s="12">
        <f t="shared" ref="N4:N67" si="0">F4/M4</f>
        <v>5.3986710963455149E-2</v>
      </c>
    </row>
    <row r="5" spans="1:14" x14ac:dyDescent="0.25">
      <c r="A5" s="21" t="s">
        <v>153</v>
      </c>
      <c r="B5" s="21" t="s">
        <v>154</v>
      </c>
      <c r="C5" s="21" t="s">
        <v>155</v>
      </c>
      <c r="D5" s="21" t="s">
        <v>160</v>
      </c>
      <c r="E5" s="21" t="s">
        <v>161</v>
      </c>
      <c r="F5" s="22">
        <v>56.83</v>
      </c>
      <c r="G5" s="22">
        <v>354.96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411.8</v>
      </c>
      <c r="N5" s="12">
        <f t="shared" si="0"/>
        <v>0.13800388538125302</v>
      </c>
    </row>
    <row r="6" spans="1:14" x14ac:dyDescent="0.25">
      <c r="A6" s="21" t="s">
        <v>153</v>
      </c>
      <c r="B6" s="21" t="s">
        <v>154</v>
      </c>
      <c r="C6" s="21" t="s">
        <v>155</v>
      </c>
      <c r="D6" s="21" t="s">
        <v>162</v>
      </c>
      <c r="E6" s="21" t="s">
        <v>163</v>
      </c>
      <c r="F6" s="22">
        <v>0.4</v>
      </c>
      <c r="G6" s="22">
        <v>137.9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138.30000000000001</v>
      </c>
      <c r="N6" s="12">
        <f t="shared" si="0"/>
        <v>2.8922631959508315E-3</v>
      </c>
    </row>
    <row r="7" spans="1:14" x14ac:dyDescent="0.25">
      <c r="A7" s="21" t="s">
        <v>153</v>
      </c>
      <c r="B7" s="21" t="s">
        <v>164</v>
      </c>
      <c r="C7" s="21" t="s">
        <v>112</v>
      </c>
      <c r="D7" s="21" t="s">
        <v>165</v>
      </c>
      <c r="E7" s="21" t="s">
        <v>166</v>
      </c>
      <c r="F7" s="22">
        <v>2.94</v>
      </c>
      <c r="G7" s="22">
        <v>197.72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200.66</v>
      </c>
      <c r="N7" s="12">
        <f t="shared" si="0"/>
        <v>1.465164955646367E-2</v>
      </c>
    </row>
    <row r="8" spans="1:14" x14ac:dyDescent="0.25">
      <c r="A8" s="21" t="s">
        <v>153</v>
      </c>
      <c r="B8" s="21" t="s">
        <v>164</v>
      </c>
      <c r="C8" s="21" t="s">
        <v>112</v>
      </c>
      <c r="D8" s="21" t="s">
        <v>167</v>
      </c>
      <c r="E8" s="21" t="s">
        <v>168</v>
      </c>
      <c r="F8" s="22">
        <v>24.23</v>
      </c>
      <c r="G8" s="22">
        <v>386.23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410.46</v>
      </c>
      <c r="N8" s="12">
        <f t="shared" si="0"/>
        <v>5.9031330702139069E-2</v>
      </c>
    </row>
    <row r="9" spans="1:14" x14ac:dyDescent="0.25">
      <c r="A9" s="21" t="s">
        <v>153</v>
      </c>
      <c r="B9" s="21" t="s">
        <v>169</v>
      </c>
      <c r="C9" s="21" t="s">
        <v>117</v>
      </c>
      <c r="D9" s="21" t="s">
        <v>170</v>
      </c>
      <c r="E9" s="21" t="s">
        <v>171</v>
      </c>
      <c r="F9" s="22">
        <v>33</v>
      </c>
      <c r="G9" s="22">
        <v>86.7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119.7</v>
      </c>
      <c r="N9" s="12">
        <f t="shared" si="0"/>
        <v>0.27568922305764409</v>
      </c>
    </row>
    <row r="10" spans="1:14" x14ac:dyDescent="0.25">
      <c r="A10" s="21" t="s">
        <v>153</v>
      </c>
      <c r="B10" s="21" t="s">
        <v>169</v>
      </c>
      <c r="C10" s="21" t="s">
        <v>117</v>
      </c>
      <c r="D10" s="21" t="s">
        <v>172</v>
      </c>
      <c r="E10" s="21" t="s">
        <v>173</v>
      </c>
      <c r="F10" s="22">
        <v>13.5</v>
      </c>
      <c r="G10" s="22">
        <v>120</v>
      </c>
      <c r="H10" s="22">
        <v>4.5</v>
      </c>
      <c r="I10" s="22">
        <v>0</v>
      </c>
      <c r="J10" s="22">
        <v>0</v>
      </c>
      <c r="K10" s="22">
        <v>0</v>
      </c>
      <c r="L10" s="22">
        <v>0</v>
      </c>
      <c r="M10" s="22">
        <v>138</v>
      </c>
      <c r="N10" s="12">
        <f t="shared" si="0"/>
        <v>9.7826086956521743E-2</v>
      </c>
    </row>
    <row r="11" spans="1:14" x14ac:dyDescent="0.25">
      <c r="A11" s="21" t="s">
        <v>153</v>
      </c>
      <c r="B11" s="21" t="s">
        <v>169</v>
      </c>
      <c r="C11" s="21" t="s">
        <v>117</v>
      </c>
      <c r="D11" s="21" t="s">
        <v>174</v>
      </c>
      <c r="E11" s="21" t="s">
        <v>175</v>
      </c>
      <c r="F11" s="22">
        <v>12</v>
      </c>
      <c r="G11" s="22">
        <v>266.5</v>
      </c>
      <c r="H11" s="22">
        <v>6</v>
      </c>
      <c r="I11" s="22">
        <v>0</v>
      </c>
      <c r="J11" s="22">
        <v>0</v>
      </c>
      <c r="K11" s="22">
        <v>0</v>
      </c>
      <c r="L11" s="22">
        <v>0</v>
      </c>
      <c r="M11" s="22">
        <v>284.5</v>
      </c>
      <c r="N11" s="12">
        <f t="shared" si="0"/>
        <v>4.21792618629174E-2</v>
      </c>
    </row>
    <row r="12" spans="1:14" x14ac:dyDescent="0.25">
      <c r="A12" s="21" t="s">
        <v>153</v>
      </c>
      <c r="B12" s="21" t="s">
        <v>169</v>
      </c>
      <c r="C12" s="21" t="s">
        <v>117</v>
      </c>
      <c r="D12" s="21" t="s">
        <v>176</v>
      </c>
      <c r="E12" s="21" t="s">
        <v>177</v>
      </c>
      <c r="F12" s="22">
        <v>15</v>
      </c>
      <c r="G12" s="22">
        <v>60</v>
      </c>
      <c r="H12" s="22">
        <v>9</v>
      </c>
      <c r="I12" s="22">
        <v>0</v>
      </c>
      <c r="J12" s="22">
        <v>0</v>
      </c>
      <c r="K12" s="22">
        <v>0</v>
      </c>
      <c r="L12" s="22">
        <v>0</v>
      </c>
      <c r="M12" s="22">
        <v>84</v>
      </c>
      <c r="N12" s="12">
        <f t="shared" si="0"/>
        <v>0.17857142857142858</v>
      </c>
    </row>
    <row r="13" spans="1:14" x14ac:dyDescent="0.25">
      <c r="A13" s="21" t="s">
        <v>153</v>
      </c>
      <c r="B13" s="21" t="s">
        <v>169</v>
      </c>
      <c r="C13" s="21" t="s">
        <v>117</v>
      </c>
      <c r="D13" s="21" t="s">
        <v>178</v>
      </c>
      <c r="E13" s="21" t="s">
        <v>179</v>
      </c>
      <c r="F13" s="22">
        <v>9.6</v>
      </c>
      <c r="G13" s="22">
        <v>131.4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141</v>
      </c>
      <c r="N13" s="12">
        <f t="shared" si="0"/>
        <v>6.8085106382978725E-2</v>
      </c>
    </row>
    <row r="14" spans="1:14" x14ac:dyDescent="0.25">
      <c r="A14" s="21" t="s">
        <v>153</v>
      </c>
      <c r="B14" s="21" t="s">
        <v>169</v>
      </c>
      <c r="C14" s="21" t="s">
        <v>117</v>
      </c>
      <c r="D14" s="21" t="s">
        <v>180</v>
      </c>
      <c r="E14" s="21" t="s">
        <v>181</v>
      </c>
      <c r="F14" s="22">
        <v>3.9</v>
      </c>
      <c r="G14" s="22">
        <v>60.35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64.25</v>
      </c>
      <c r="N14" s="12">
        <f t="shared" si="0"/>
        <v>6.0700389105058365E-2</v>
      </c>
    </row>
    <row r="15" spans="1:14" x14ac:dyDescent="0.25">
      <c r="A15" s="21" t="s">
        <v>153</v>
      </c>
      <c r="B15" s="21" t="s">
        <v>182</v>
      </c>
      <c r="C15" s="21" t="s">
        <v>120</v>
      </c>
      <c r="D15" s="21" t="s">
        <v>183</v>
      </c>
      <c r="E15" s="21" t="s">
        <v>184</v>
      </c>
      <c r="F15" s="22">
        <v>15.6</v>
      </c>
      <c r="G15" s="22">
        <v>134.4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150</v>
      </c>
      <c r="N15" s="12">
        <f t="shared" si="0"/>
        <v>0.104</v>
      </c>
    </row>
    <row r="16" spans="1:14" x14ac:dyDescent="0.25">
      <c r="A16" s="21" t="s">
        <v>153</v>
      </c>
      <c r="B16" s="21" t="s">
        <v>182</v>
      </c>
      <c r="C16" s="21" t="s">
        <v>120</v>
      </c>
      <c r="D16" s="21" t="s">
        <v>185</v>
      </c>
      <c r="E16" s="21" t="s">
        <v>186</v>
      </c>
      <c r="F16" s="22">
        <v>11.25</v>
      </c>
      <c r="G16" s="22">
        <v>177.65</v>
      </c>
      <c r="H16" s="22">
        <v>4.5</v>
      </c>
      <c r="I16" s="22">
        <v>0</v>
      </c>
      <c r="J16" s="22">
        <v>0</v>
      </c>
      <c r="K16" s="22">
        <v>0</v>
      </c>
      <c r="L16" s="22">
        <v>0</v>
      </c>
      <c r="M16" s="22">
        <v>193.4</v>
      </c>
      <c r="N16" s="12">
        <f t="shared" si="0"/>
        <v>5.8169596690796278E-2</v>
      </c>
    </row>
    <row r="17" spans="1:14" x14ac:dyDescent="0.25">
      <c r="A17" s="21" t="s">
        <v>153</v>
      </c>
      <c r="B17" s="21" t="s">
        <v>182</v>
      </c>
      <c r="C17" s="21" t="s">
        <v>120</v>
      </c>
      <c r="D17" s="21" t="s">
        <v>187</v>
      </c>
      <c r="E17" s="21" t="s">
        <v>188</v>
      </c>
      <c r="F17" s="22">
        <v>58.3</v>
      </c>
      <c r="G17" s="22">
        <v>150.19999999999999</v>
      </c>
      <c r="H17" s="22">
        <v>4.5</v>
      </c>
      <c r="I17" s="22">
        <v>0</v>
      </c>
      <c r="J17" s="22">
        <v>0</v>
      </c>
      <c r="K17" s="22">
        <v>0</v>
      </c>
      <c r="L17" s="22">
        <v>0</v>
      </c>
      <c r="M17" s="22">
        <v>213</v>
      </c>
      <c r="N17" s="12">
        <f t="shared" si="0"/>
        <v>0.27370892018779341</v>
      </c>
    </row>
    <row r="18" spans="1:14" x14ac:dyDescent="0.25">
      <c r="A18" s="21" t="s">
        <v>153</v>
      </c>
      <c r="B18" s="21" t="s">
        <v>182</v>
      </c>
      <c r="C18" s="21" t="s">
        <v>120</v>
      </c>
      <c r="D18" s="21" t="s">
        <v>189</v>
      </c>
      <c r="E18" s="21" t="s">
        <v>190</v>
      </c>
      <c r="F18" s="22">
        <v>19.5</v>
      </c>
      <c r="G18" s="22">
        <v>115.9</v>
      </c>
      <c r="H18" s="22">
        <v>37.700000000000003</v>
      </c>
      <c r="I18" s="22">
        <v>24</v>
      </c>
      <c r="J18" s="22">
        <v>0</v>
      </c>
      <c r="K18" s="22">
        <v>18</v>
      </c>
      <c r="L18" s="22">
        <v>0</v>
      </c>
      <c r="M18" s="22">
        <v>215.1</v>
      </c>
      <c r="N18" s="12">
        <f t="shared" si="0"/>
        <v>9.0655509065550907E-2</v>
      </c>
    </row>
    <row r="19" spans="1:14" x14ac:dyDescent="0.25">
      <c r="A19" s="21" t="s">
        <v>153</v>
      </c>
      <c r="B19" s="21" t="s">
        <v>191</v>
      </c>
      <c r="C19" s="21" t="s">
        <v>192</v>
      </c>
      <c r="D19" s="21" t="s">
        <v>193</v>
      </c>
      <c r="E19" s="21" t="s">
        <v>194</v>
      </c>
      <c r="F19" s="22">
        <v>25.25</v>
      </c>
      <c r="G19" s="22">
        <v>510.77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536.02</v>
      </c>
      <c r="N19" s="12">
        <f t="shared" si="0"/>
        <v>4.7106451251818962E-2</v>
      </c>
    </row>
    <row r="20" spans="1:14" x14ac:dyDescent="0.25">
      <c r="A20" s="21" t="s">
        <v>153</v>
      </c>
      <c r="B20" s="21" t="s">
        <v>195</v>
      </c>
      <c r="C20" s="21" t="s">
        <v>123</v>
      </c>
      <c r="D20" s="21" t="s">
        <v>196</v>
      </c>
      <c r="E20" s="21" t="s">
        <v>197</v>
      </c>
      <c r="F20" s="22">
        <v>0</v>
      </c>
      <c r="G20" s="22">
        <v>275.64999999999998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275.64999999999998</v>
      </c>
      <c r="N20" s="12">
        <f t="shared" si="0"/>
        <v>0</v>
      </c>
    </row>
    <row r="21" spans="1:14" x14ac:dyDescent="0.25">
      <c r="A21" s="21" t="s">
        <v>153</v>
      </c>
      <c r="B21" s="21" t="s">
        <v>198</v>
      </c>
      <c r="C21" s="21" t="s">
        <v>199</v>
      </c>
      <c r="D21" s="21" t="s">
        <v>200</v>
      </c>
      <c r="E21" s="21" t="s">
        <v>201</v>
      </c>
      <c r="F21" s="22">
        <v>0</v>
      </c>
      <c r="G21" s="22">
        <v>90.9</v>
      </c>
      <c r="H21" s="22">
        <v>41.7</v>
      </c>
      <c r="I21" s="22">
        <v>6</v>
      </c>
      <c r="J21" s="22">
        <v>0</v>
      </c>
      <c r="K21" s="22">
        <v>6</v>
      </c>
      <c r="L21" s="22">
        <v>0</v>
      </c>
      <c r="M21" s="22">
        <v>144.6</v>
      </c>
      <c r="N21" s="12">
        <f t="shared" si="0"/>
        <v>0</v>
      </c>
    </row>
    <row r="22" spans="1:14" x14ac:dyDescent="0.25">
      <c r="A22" s="21" t="s">
        <v>153</v>
      </c>
      <c r="B22" s="21" t="s">
        <v>198</v>
      </c>
      <c r="C22" s="21" t="s">
        <v>199</v>
      </c>
      <c r="D22" s="21" t="s">
        <v>202</v>
      </c>
      <c r="E22" s="21" t="s">
        <v>173</v>
      </c>
      <c r="F22" s="22">
        <v>12</v>
      </c>
      <c r="G22" s="22">
        <v>134.75</v>
      </c>
      <c r="H22" s="22">
        <v>4.5</v>
      </c>
      <c r="I22" s="22">
        <v>4.5</v>
      </c>
      <c r="J22" s="22">
        <v>0</v>
      </c>
      <c r="K22" s="22">
        <v>4.5</v>
      </c>
      <c r="L22" s="22">
        <v>0</v>
      </c>
      <c r="M22" s="22">
        <v>160.25</v>
      </c>
      <c r="N22" s="12">
        <f t="shared" si="0"/>
        <v>7.4882995319812795E-2</v>
      </c>
    </row>
    <row r="23" spans="1:14" x14ac:dyDescent="0.25">
      <c r="A23" s="21" t="s">
        <v>153</v>
      </c>
      <c r="B23" s="21" t="s">
        <v>198</v>
      </c>
      <c r="C23" s="21" t="s">
        <v>199</v>
      </c>
      <c r="D23" s="21" t="s">
        <v>203</v>
      </c>
      <c r="E23" s="21" t="s">
        <v>204</v>
      </c>
      <c r="F23" s="22">
        <v>22.24</v>
      </c>
      <c r="G23" s="22">
        <v>222.26</v>
      </c>
      <c r="H23" s="22">
        <v>55.2</v>
      </c>
      <c r="I23" s="22">
        <v>6</v>
      </c>
      <c r="J23" s="22">
        <v>0</v>
      </c>
      <c r="K23" s="22">
        <v>3</v>
      </c>
      <c r="L23" s="22">
        <v>0</v>
      </c>
      <c r="M23" s="22">
        <v>308.7</v>
      </c>
      <c r="N23" s="12">
        <f t="shared" si="0"/>
        <v>7.2044055717525105E-2</v>
      </c>
    </row>
    <row r="24" spans="1:14" x14ac:dyDescent="0.25">
      <c r="A24" s="21" t="s">
        <v>153</v>
      </c>
      <c r="B24" s="21" t="s">
        <v>198</v>
      </c>
      <c r="C24" s="21" t="s">
        <v>199</v>
      </c>
      <c r="D24" s="21" t="s">
        <v>205</v>
      </c>
      <c r="E24" s="21" t="s">
        <v>175</v>
      </c>
      <c r="F24" s="22">
        <v>11.4</v>
      </c>
      <c r="G24" s="22">
        <v>373.5</v>
      </c>
      <c r="H24" s="22">
        <v>11.25</v>
      </c>
      <c r="I24" s="22">
        <v>4.5</v>
      </c>
      <c r="J24" s="22">
        <v>4.5</v>
      </c>
      <c r="K24" s="22">
        <v>4.5</v>
      </c>
      <c r="L24" s="22">
        <v>0</v>
      </c>
      <c r="M24" s="22">
        <v>409.65</v>
      </c>
      <c r="N24" s="12">
        <f t="shared" si="0"/>
        <v>2.7828634199926768E-2</v>
      </c>
    </row>
    <row r="25" spans="1:14" x14ac:dyDescent="0.25">
      <c r="A25" s="21" t="s">
        <v>153</v>
      </c>
      <c r="B25" s="21" t="s">
        <v>198</v>
      </c>
      <c r="C25" s="21" t="s">
        <v>199</v>
      </c>
      <c r="D25" s="21" t="s">
        <v>206</v>
      </c>
      <c r="E25" s="21" t="s">
        <v>179</v>
      </c>
      <c r="F25" s="22">
        <v>42</v>
      </c>
      <c r="G25" s="22">
        <v>254.25</v>
      </c>
      <c r="H25" s="22">
        <v>18</v>
      </c>
      <c r="I25" s="22">
        <v>4.5</v>
      </c>
      <c r="J25" s="22">
        <v>0</v>
      </c>
      <c r="K25" s="22">
        <v>4.5</v>
      </c>
      <c r="L25" s="22">
        <v>0</v>
      </c>
      <c r="M25" s="22">
        <v>323.25</v>
      </c>
      <c r="N25" s="12">
        <f t="shared" si="0"/>
        <v>0.12993039443155452</v>
      </c>
    </row>
    <row r="26" spans="1:14" x14ac:dyDescent="0.25">
      <c r="A26" s="21" t="s">
        <v>153</v>
      </c>
      <c r="B26" s="21" t="s">
        <v>207</v>
      </c>
      <c r="C26" s="21" t="s">
        <v>121</v>
      </c>
      <c r="D26" s="21" t="s">
        <v>208</v>
      </c>
      <c r="E26" s="21" t="s">
        <v>177</v>
      </c>
      <c r="F26" s="22">
        <v>203.75</v>
      </c>
      <c r="G26" s="22">
        <v>544.75</v>
      </c>
      <c r="H26" s="22">
        <v>61.5</v>
      </c>
      <c r="I26" s="22">
        <v>0</v>
      </c>
      <c r="J26" s="22">
        <v>0</v>
      </c>
      <c r="K26" s="22">
        <v>0</v>
      </c>
      <c r="L26" s="22">
        <v>0</v>
      </c>
      <c r="M26" s="22">
        <v>810</v>
      </c>
      <c r="N26" s="12">
        <f t="shared" si="0"/>
        <v>0.25154320987654322</v>
      </c>
    </row>
    <row r="27" spans="1:14" x14ac:dyDescent="0.25">
      <c r="A27" s="21" t="s">
        <v>153</v>
      </c>
      <c r="B27" s="21" t="s">
        <v>209</v>
      </c>
      <c r="C27" s="21" t="s">
        <v>210</v>
      </c>
      <c r="D27" s="21" t="s">
        <v>211</v>
      </c>
      <c r="E27" s="21" t="s">
        <v>171</v>
      </c>
      <c r="F27" s="22">
        <v>19</v>
      </c>
      <c r="G27" s="22">
        <v>190.2</v>
      </c>
      <c r="H27" s="22">
        <v>37.799999999999997</v>
      </c>
      <c r="I27" s="22">
        <v>0</v>
      </c>
      <c r="J27" s="22">
        <v>0</v>
      </c>
      <c r="K27" s="22">
        <v>0</v>
      </c>
      <c r="L27" s="22">
        <v>0</v>
      </c>
      <c r="M27" s="22">
        <v>247</v>
      </c>
      <c r="N27" s="12">
        <f t="shared" si="0"/>
        <v>7.6923076923076927E-2</v>
      </c>
    </row>
    <row r="28" spans="1:14" x14ac:dyDescent="0.25">
      <c r="A28" s="21" t="s">
        <v>153</v>
      </c>
      <c r="B28" s="21" t="s">
        <v>209</v>
      </c>
      <c r="C28" s="21" t="s">
        <v>210</v>
      </c>
      <c r="D28" s="21" t="s">
        <v>212</v>
      </c>
      <c r="E28" s="21" t="s">
        <v>213</v>
      </c>
      <c r="F28" s="22">
        <v>10</v>
      </c>
      <c r="G28" s="22">
        <v>187.4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197.4</v>
      </c>
      <c r="N28" s="12">
        <f t="shared" si="0"/>
        <v>5.0658561296859167E-2</v>
      </c>
    </row>
    <row r="29" spans="1:14" x14ac:dyDescent="0.25">
      <c r="A29" s="21" t="s">
        <v>153</v>
      </c>
      <c r="B29" s="21" t="s">
        <v>214</v>
      </c>
      <c r="C29" s="21" t="s">
        <v>118</v>
      </c>
      <c r="D29" s="21" t="s">
        <v>215</v>
      </c>
      <c r="E29" s="21" t="s">
        <v>216</v>
      </c>
      <c r="F29" s="22">
        <v>82.25</v>
      </c>
      <c r="G29" s="22">
        <v>277.75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360</v>
      </c>
      <c r="N29" s="12">
        <f t="shared" si="0"/>
        <v>0.22847222222222222</v>
      </c>
    </row>
    <row r="30" spans="1:14" x14ac:dyDescent="0.25">
      <c r="A30" s="21" t="s">
        <v>153</v>
      </c>
      <c r="B30" s="21" t="s">
        <v>214</v>
      </c>
      <c r="C30" s="21" t="s">
        <v>118</v>
      </c>
      <c r="D30" s="21" t="s">
        <v>217</v>
      </c>
      <c r="E30" s="21" t="s">
        <v>218</v>
      </c>
      <c r="F30" s="22">
        <v>24</v>
      </c>
      <c r="G30" s="22">
        <v>96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120</v>
      </c>
      <c r="N30" s="12">
        <f t="shared" si="0"/>
        <v>0.2</v>
      </c>
    </row>
    <row r="31" spans="1:14" x14ac:dyDescent="0.25">
      <c r="A31" s="21" t="s">
        <v>153</v>
      </c>
      <c r="B31" s="21" t="s">
        <v>219</v>
      </c>
      <c r="C31" s="21" t="s">
        <v>220</v>
      </c>
      <c r="D31" s="21" t="s">
        <v>221</v>
      </c>
      <c r="E31" s="21" t="s">
        <v>222</v>
      </c>
      <c r="F31" s="22">
        <v>0</v>
      </c>
      <c r="G31" s="22">
        <v>288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288</v>
      </c>
      <c r="N31" s="12">
        <f t="shared" si="0"/>
        <v>0</v>
      </c>
    </row>
    <row r="32" spans="1:14" x14ac:dyDescent="0.25">
      <c r="A32" s="21" t="s">
        <v>153</v>
      </c>
      <c r="B32" s="21" t="s">
        <v>223</v>
      </c>
      <c r="C32" s="21" t="s">
        <v>224</v>
      </c>
      <c r="D32" s="21" t="s">
        <v>225</v>
      </c>
      <c r="E32" s="21" t="s">
        <v>226</v>
      </c>
      <c r="F32" s="22">
        <v>75.95</v>
      </c>
      <c r="G32" s="22">
        <v>2206.61</v>
      </c>
      <c r="H32" s="22">
        <v>30</v>
      </c>
      <c r="I32" s="22">
        <v>15</v>
      </c>
      <c r="J32" s="22">
        <v>0</v>
      </c>
      <c r="K32" s="22">
        <v>0</v>
      </c>
      <c r="L32" s="22">
        <v>0</v>
      </c>
      <c r="M32" s="22">
        <v>2327.56</v>
      </c>
      <c r="N32" s="12">
        <f t="shared" si="0"/>
        <v>3.2630737768306724E-2</v>
      </c>
    </row>
    <row r="33" spans="1:14" x14ac:dyDescent="0.25">
      <c r="A33" s="21" t="s">
        <v>153</v>
      </c>
      <c r="B33" s="21" t="s">
        <v>227</v>
      </c>
      <c r="C33" s="21" t="s">
        <v>228</v>
      </c>
      <c r="D33" s="21" t="s">
        <v>229</v>
      </c>
      <c r="E33" s="21" t="s">
        <v>230</v>
      </c>
      <c r="F33" s="22">
        <v>27.75</v>
      </c>
      <c r="G33" s="22">
        <v>120.9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148.65</v>
      </c>
      <c r="N33" s="12">
        <f t="shared" si="0"/>
        <v>0.18668012108980828</v>
      </c>
    </row>
    <row r="34" spans="1:14" x14ac:dyDescent="0.25">
      <c r="A34" s="21" t="s">
        <v>153</v>
      </c>
      <c r="B34" s="21" t="s">
        <v>227</v>
      </c>
      <c r="C34" s="21" t="s">
        <v>228</v>
      </c>
      <c r="D34" s="21" t="s">
        <v>231</v>
      </c>
      <c r="E34" s="21" t="s">
        <v>232</v>
      </c>
      <c r="F34" s="22">
        <v>65.2</v>
      </c>
      <c r="G34" s="22">
        <v>471.65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536.85</v>
      </c>
      <c r="N34" s="12">
        <f t="shared" si="0"/>
        <v>0.12144919437459253</v>
      </c>
    </row>
    <row r="35" spans="1:14" x14ac:dyDescent="0.25">
      <c r="A35" s="21" t="s">
        <v>153</v>
      </c>
      <c r="B35" s="21" t="s">
        <v>227</v>
      </c>
      <c r="C35" s="21" t="s">
        <v>228</v>
      </c>
      <c r="D35" s="21" t="s">
        <v>233</v>
      </c>
      <c r="E35" s="21" t="s">
        <v>181</v>
      </c>
      <c r="F35" s="22">
        <v>42.89</v>
      </c>
      <c r="G35" s="22">
        <v>184.06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226.95</v>
      </c>
      <c r="N35" s="12">
        <f t="shared" si="0"/>
        <v>0.18898435778805905</v>
      </c>
    </row>
    <row r="36" spans="1:14" x14ac:dyDescent="0.25">
      <c r="A36" t="s">
        <v>100</v>
      </c>
      <c r="B36">
        <f>COUNTA(B3:B35)</f>
        <v>33</v>
      </c>
      <c r="F36">
        <f t="shared" ref="F36:M36" si="1">SUM(F3:F35)</f>
        <v>946.23000000000013</v>
      </c>
      <c r="G36">
        <f t="shared" si="1"/>
        <v>9028.0299999999988</v>
      </c>
      <c r="H36">
        <f t="shared" si="1"/>
        <v>339.22</v>
      </c>
      <c r="I36">
        <f t="shared" si="1"/>
        <v>64.5</v>
      </c>
      <c r="J36">
        <f t="shared" si="1"/>
        <v>4.5</v>
      </c>
      <c r="K36">
        <f t="shared" si="1"/>
        <v>40.5</v>
      </c>
      <c r="L36">
        <f t="shared" si="1"/>
        <v>0</v>
      </c>
      <c r="M36">
        <f t="shared" si="1"/>
        <v>10423</v>
      </c>
      <c r="N36" s="12">
        <f t="shared" si="0"/>
        <v>9.0782884006524039E-2</v>
      </c>
    </row>
    <row r="37" spans="1:14" x14ac:dyDescent="0.25">
      <c r="A37" s="3"/>
      <c r="B37" s="4"/>
      <c r="C37" s="4"/>
      <c r="D37" s="3"/>
      <c r="E37" s="4"/>
      <c r="F37" s="3"/>
      <c r="G37" s="3"/>
      <c r="H37" s="3"/>
      <c r="I37" s="3"/>
      <c r="J37" s="3"/>
      <c r="K37" s="3"/>
      <c r="L37" s="3"/>
      <c r="M37" s="3"/>
      <c r="N37" s="12"/>
    </row>
    <row r="38" spans="1:14" x14ac:dyDescent="0.25">
      <c r="A38" s="21" t="s">
        <v>234</v>
      </c>
      <c r="B38" s="21" t="s">
        <v>154</v>
      </c>
      <c r="C38" s="21" t="s">
        <v>155</v>
      </c>
      <c r="D38" s="21" t="s">
        <v>156</v>
      </c>
      <c r="E38" s="21" t="s">
        <v>157</v>
      </c>
      <c r="F38" s="22">
        <v>0</v>
      </c>
      <c r="G38" s="22">
        <v>232.12</v>
      </c>
      <c r="H38" s="22">
        <v>100.28</v>
      </c>
      <c r="I38" s="22">
        <v>0</v>
      </c>
      <c r="J38" s="22">
        <v>0</v>
      </c>
      <c r="K38" s="22">
        <v>0</v>
      </c>
      <c r="L38" s="22">
        <v>0</v>
      </c>
      <c r="M38" s="22">
        <v>332.4</v>
      </c>
      <c r="N38" s="12">
        <f t="shared" si="0"/>
        <v>0</v>
      </c>
    </row>
    <row r="39" spans="1:14" x14ac:dyDescent="0.25">
      <c r="A39" s="21" t="s">
        <v>234</v>
      </c>
      <c r="B39" s="21" t="s">
        <v>154</v>
      </c>
      <c r="C39" s="21" t="s">
        <v>155</v>
      </c>
      <c r="D39" s="21" t="s">
        <v>158</v>
      </c>
      <c r="E39" s="21" t="s">
        <v>159</v>
      </c>
      <c r="F39" s="22">
        <v>10.3</v>
      </c>
      <c r="G39" s="22">
        <v>263.11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273.41000000000003</v>
      </c>
      <c r="N39" s="12">
        <f t="shared" si="0"/>
        <v>3.7672360191653563E-2</v>
      </c>
    </row>
    <row r="40" spans="1:14" x14ac:dyDescent="0.25">
      <c r="A40" s="21" t="s">
        <v>234</v>
      </c>
      <c r="B40" s="21" t="s">
        <v>154</v>
      </c>
      <c r="C40" s="21" t="s">
        <v>155</v>
      </c>
      <c r="D40" s="21" t="s">
        <v>160</v>
      </c>
      <c r="E40" s="21" t="s">
        <v>161</v>
      </c>
      <c r="F40" s="22">
        <v>52.23</v>
      </c>
      <c r="G40" s="22">
        <v>370.52</v>
      </c>
      <c r="H40" s="22">
        <v>12</v>
      </c>
      <c r="I40" s="22">
        <v>0</v>
      </c>
      <c r="J40" s="22">
        <v>0</v>
      </c>
      <c r="K40" s="22">
        <v>0</v>
      </c>
      <c r="L40" s="22">
        <v>0</v>
      </c>
      <c r="M40" s="22">
        <v>434.75</v>
      </c>
      <c r="N40" s="12">
        <f t="shared" si="0"/>
        <v>0.1201380103507763</v>
      </c>
    </row>
    <row r="41" spans="1:14" x14ac:dyDescent="0.25">
      <c r="A41" s="21" t="s">
        <v>234</v>
      </c>
      <c r="B41" s="21" t="s">
        <v>154</v>
      </c>
      <c r="C41" s="21" t="s">
        <v>155</v>
      </c>
      <c r="D41" s="21" t="s">
        <v>162</v>
      </c>
      <c r="E41" s="21" t="s">
        <v>163</v>
      </c>
      <c r="F41" s="22">
        <v>14.25</v>
      </c>
      <c r="G41" s="22">
        <v>266.7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280.95</v>
      </c>
      <c r="N41" s="12">
        <f t="shared" si="0"/>
        <v>5.0720768820074751E-2</v>
      </c>
    </row>
    <row r="42" spans="1:14" x14ac:dyDescent="0.25">
      <c r="A42" s="21" t="s">
        <v>234</v>
      </c>
      <c r="B42" s="21" t="s">
        <v>164</v>
      </c>
      <c r="C42" s="21" t="s">
        <v>112</v>
      </c>
      <c r="D42" s="21" t="s">
        <v>165</v>
      </c>
      <c r="E42" s="21" t="s">
        <v>166</v>
      </c>
      <c r="F42" s="22">
        <v>6</v>
      </c>
      <c r="G42" s="22">
        <v>374.4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380.4</v>
      </c>
      <c r="N42" s="12">
        <f t="shared" si="0"/>
        <v>1.577287066246057E-2</v>
      </c>
    </row>
    <row r="43" spans="1:14" x14ac:dyDescent="0.25">
      <c r="A43" s="21" t="s">
        <v>234</v>
      </c>
      <c r="B43" s="21" t="s">
        <v>164</v>
      </c>
      <c r="C43" s="21" t="s">
        <v>112</v>
      </c>
      <c r="D43" s="21" t="s">
        <v>167</v>
      </c>
      <c r="E43" s="21" t="s">
        <v>168</v>
      </c>
      <c r="F43" s="22">
        <v>12.6</v>
      </c>
      <c r="G43" s="22">
        <v>577.1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589.70000000000005</v>
      </c>
      <c r="N43" s="12">
        <f t="shared" si="0"/>
        <v>2.136679667627607E-2</v>
      </c>
    </row>
    <row r="44" spans="1:14" x14ac:dyDescent="0.25">
      <c r="A44" s="21" t="s">
        <v>234</v>
      </c>
      <c r="B44" s="21" t="s">
        <v>169</v>
      </c>
      <c r="C44" s="21" t="s">
        <v>117</v>
      </c>
      <c r="D44" s="21" t="s">
        <v>170</v>
      </c>
      <c r="E44" s="21" t="s">
        <v>171</v>
      </c>
      <c r="F44" s="22">
        <v>65.599999999999994</v>
      </c>
      <c r="G44" s="22">
        <v>176.8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242.4</v>
      </c>
      <c r="N44" s="12">
        <f t="shared" si="0"/>
        <v>0.27062706270627057</v>
      </c>
    </row>
    <row r="45" spans="1:14" x14ac:dyDescent="0.25">
      <c r="A45" s="21" t="s">
        <v>234</v>
      </c>
      <c r="B45" s="21" t="s">
        <v>169</v>
      </c>
      <c r="C45" s="21" t="s">
        <v>117</v>
      </c>
      <c r="D45" s="21" t="s">
        <v>172</v>
      </c>
      <c r="E45" s="21" t="s">
        <v>173</v>
      </c>
      <c r="F45" s="22">
        <v>14.75</v>
      </c>
      <c r="G45" s="22">
        <v>150.6</v>
      </c>
      <c r="H45" s="22">
        <v>4.5</v>
      </c>
      <c r="I45" s="22">
        <v>0</v>
      </c>
      <c r="J45" s="22">
        <v>0</v>
      </c>
      <c r="K45" s="22">
        <v>0</v>
      </c>
      <c r="L45" s="22">
        <v>0</v>
      </c>
      <c r="M45" s="22">
        <v>169.85</v>
      </c>
      <c r="N45" s="12">
        <f t="shared" si="0"/>
        <v>8.6841330585811019E-2</v>
      </c>
    </row>
    <row r="46" spans="1:14" x14ac:dyDescent="0.25">
      <c r="A46" s="21" t="s">
        <v>234</v>
      </c>
      <c r="B46" s="21" t="s">
        <v>169</v>
      </c>
      <c r="C46" s="21" t="s">
        <v>117</v>
      </c>
      <c r="D46" s="21" t="s">
        <v>174</v>
      </c>
      <c r="E46" s="21" t="s">
        <v>175</v>
      </c>
      <c r="F46" s="22">
        <v>11.6</v>
      </c>
      <c r="G46" s="22">
        <v>298.39999999999998</v>
      </c>
      <c r="H46" s="22">
        <v>12</v>
      </c>
      <c r="I46" s="22">
        <v>0</v>
      </c>
      <c r="J46" s="22">
        <v>0</v>
      </c>
      <c r="K46" s="22">
        <v>0</v>
      </c>
      <c r="L46" s="22">
        <v>0</v>
      </c>
      <c r="M46" s="22">
        <v>322</v>
      </c>
      <c r="N46" s="12">
        <f t="shared" si="0"/>
        <v>3.6024844720496892E-2</v>
      </c>
    </row>
    <row r="47" spans="1:14" x14ac:dyDescent="0.25">
      <c r="A47" s="21" t="s">
        <v>234</v>
      </c>
      <c r="B47" s="21" t="s">
        <v>169</v>
      </c>
      <c r="C47" s="21" t="s">
        <v>117</v>
      </c>
      <c r="D47" s="21" t="s">
        <v>176</v>
      </c>
      <c r="E47" s="21" t="s">
        <v>177</v>
      </c>
      <c r="F47" s="22">
        <v>10.5</v>
      </c>
      <c r="G47" s="22">
        <v>120</v>
      </c>
      <c r="H47" s="22">
        <v>31.5</v>
      </c>
      <c r="I47" s="22">
        <v>0</v>
      </c>
      <c r="J47" s="22">
        <v>0</v>
      </c>
      <c r="K47" s="22">
        <v>0</v>
      </c>
      <c r="L47" s="22">
        <v>0</v>
      </c>
      <c r="M47" s="22">
        <v>162</v>
      </c>
      <c r="N47" s="12">
        <f t="shared" si="0"/>
        <v>6.4814814814814811E-2</v>
      </c>
    </row>
    <row r="48" spans="1:14" x14ac:dyDescent="0.25">
      <c r="A48" s="21" t="s">
        <v>234</v>
      </c>
      <c r="B48" s="21" t="s">
        <v>169</v>
      </c>
      <c r="C48" s="21" t="s">
        <v>117</v>
      </c>
      <c r="D48" s="21" t="s">
        <v>178</v>
      </c>
      <c r="E48" s="21" t="s">
        <v>179</v>
      </c>
      <c r="F48" s="22">
        <v>30.5</v>
      </c>
      <c r="G48" s="22">
        <v>238.75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269.25</v>
      </c>
      <c r="N48" s="12">
        <f t="shared" si="0"/>
        <v>0.11327762302692665</v>
      </c>
    </row>
    <row r="49" spans="1:14" x14ac:dyDescent="0.25">
      <c r="A49" s="21" t="s">
        <v>234</v>
      </c>
      <c r="B49" s="21" t="s">
        <v>169</v>
      </c>
      <c r="C49" s="21" t="s">
        <v>117</v>
      </c>
      <c r="D49" s="21" t="s">
        <v>180</v>
      </c>
      <c r="E49" s="21" t="s">
        <v>181</v>
      </c>
      <c r="F49" s="22">
        <v>5.15</v>
      </c>
      <c r="G49" s="22">
        <v>119.1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124.25</v>
      </c>
      <c r="N49" s="12">
        <f t="shared" si="0"/>
        <v>4.1448692152917507E-2</v>
      </c>
    </row>
    <row r="50" spans="1:14" x14ac:dyDescent="0.25">
      <c r="A50" s="21" t="s">
        <v>234</v>
      </c>
      <c r="B50" s="21" t="s">
        <v>182</v>
      </c>
      <c r="C50" s="21" t="s">
        <v>120</v>
      </c>
      <c r="D50" s="21" t="s">
        <v>183</v>
      </c>
      <c r="E50" s="21" t="s">
        <v>184</v>
      </c>
      <c r="F50" s="22">
        <v>19.5</v>
      </c>
      <c r="G50" s="22">
        <v>201</v>
      </c>
      <c r="H50" s="22">
        <v>9</v>
      </c>
      <c r="I50" s="22">
        <v>0</v>
      </c>
      <c r="J50" s="22">
        <v>0</v>
      </c>
      <c r="K50" s="22">
        <v>0</v>
      </c>
      <c r="L50" s="22">
        <v>0</v>
      </c>
      <c r="M50" s="22">
        <v>229.5</v>
      </c>
      <c r="N50" s="12">
        <f t="shared" si="0"/>
        <v>8.4967320261437912E-2</v>
      </c>
    </row>
    <row r="51" spans="1:14" x14ac:dyDescent="0.25">
      <c r="A51" s="21" t="s">
        <v>234</v>
      </c>
      <c r="B51" s="21" t="s">
        <v>182</v>
      </c>
      <c r="C51" s="21" t="s">
        <v>120</v>
      </c>
      <c r="D51" s="21" t="s">
        <v>185</v>
      </c>
      <c r="E51" s="21" t="s">
        <v>186</v>
      </c>
      <c r="F51" s="22">
        <v>14.5</v>
      </c>
      <c r="G51" s="22">
        <v>257.14999999999998</v>
      </c>
      <c r="H51" s="22">
        <v>40.25</v>
      </c>
      <c r="I51" s="22">
        <v>0</v>
      </c>
      <c r="J51" s="22">
        <v>0</v>
      </c>
      <c r="K51" s="22">
        <v>0</v>
      </c>
      <c r="L51" s="22">
        <v>0</v>
      </c>
      <c r="M51" s="22">
        <v>311.89999999999998</v>
      </c>
      <c r="N51" s="12">
        <f t="shared" si="0"/>
        <v>4.6489259378005778E-2</v>
      </c>
    </row>
    <row r="52" spans="1:14" x14ac:dyDescent="0.25">
      <c r="A52" s="21" t="s">
        <v>234</v>
      </c>
      <c r="B52" s="21" t="s">
        <v>182</v>
      </c>
      <c r="C52" s="21" t="s">
        <v>120</v>
      </c>
      <c r="D52" s="21" t="s">
        <v>187</v>
      </c>
      <c r="E52" s="21" t="s">
        <v>188</v>
      </c>
      <c r="F52" s="22">
        <v>71.5</v>
      </c>
      <c r="G52" s="22">
        <v>184.2</v>
      </c>
      <c r="H52" s="22">
        <v>18</v>
      </c>
      <c r="I52" s="22">
        <v>0</v>
      </c>
      <c r="J52" s="22">
        <v>0</v>
      </c>
      <c r="K52" s="22">
        <v>0</v>
      </c>
      <c r="L52" s="22">
        <v>0</v>
      </c>
      <c r="M52" s="22">
        <v>273.7</v>
      </c>
      <c r="N52" s="12">
        <f t="shared" si="0"/>
        <v>0.26123492875411036</v>
      </c>
    </row>
    <row r="53" spans="1:14" x14ac:dyDescent="0.25">
      <c r="A53" s="21" t="s">
        <v>234</v>
      </c>
      <c r="B53" s="21" t="s">
        <v>182</v>
      </c>
      <c r="C53" s="21" t="s">
        <v>120</v>
      </c>
      <c r="D53" s="21" t="s">
        <v>189</v>
      </c>
      <c r="E53" s="21" t="s">
        <v>190</v>
      </c>
      <c r="F53" s="22">
        <v>44.5</v>
      </c>
      <c r="G53" s="22">
        <v>154.15</v>
      </c>
      <c r="H53" s="22">
        <v>55.25</v>
      </c>
      <c r="I53" s="22">
        <v>24</v>
      </c>
      <c r="J53" s="22">
        <v>0</v>
      </c>
      <c r="K53" s="22">
        <v>18</v>
      </c>
      <c r="L53" s="22">
        <v>0</v>
      </c>
      <c r="M53" s="22">
        <v>295.89999999999998</v>
      </c>
      <c r="N53" s="12">
        <f t="shared" si="0"/>
        <v>0.15038864481243663</v>
      </c>
    </row>
    <row r="54" spans="1:14" x14ac:dyDescent="0.25">
      <c r="A54" s="21" t="s">
        <v>234</v>
      </c>
      <c r="B54" s="21" t="s">
        <v>191</v>
      </c>
      <c r="C54" s="21" t="s">
        <v>192</v>
      </c>
      <c r="D54" s="21" t="s">
        <v>193</v>
      </c>
      <c r="E54" s="21" t="s">
        <v>194</v>
      </c>
      <c r="F54" s="22">
        <v>40.049999999999997</v>
      </c>
      <c r="G54" s="22">
        <v>1110.5899999999999</v>
      </c>
      <c r="H54" s="22">
        <v>24</v>
      </c>
      <c r="I54" s="22">
        <v>0</v>
      </c>
      <c r="J54" s="22">
        <v>0</v>
      </c>
      <c r="K54" s="22">
        <v>0</v>
      </c>
      <c r="L54" s="22">
        <v>0</v>
      </c>
      <c r="M54" s="22">
        <v>1174.6400000000001</v>
      </c>
      <c r="N54" s="12">
        <f t="shared" si="0"/>
        <v>3.4095552679970026E-2</v>
      </c>
    </row>
    <row r="55" spans="1:14" x14ac:dyDescent="0.25">
      <c r="A55" s="21" t="s">
        <v>234</v>
      </c>
      <c r="B55" s="21" t="s">
        <v>195</v>
      </c>
      <c r="C55" s="21" t="s">
        <v>123</v>
      </c>
      <c r="D55" s="21" t="s">
        <v>196</v>
      </c>
      <c r="E55" s="21" t="s">
        <v>197</v>
      </c>
      <c r="F55" s="22">
        <v>8.1</v>
      </c>
      <c r="G55" s="22">
        <v>559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567.1</v>
      </c>
      <c r="N55" s="12">
        <f t="shared" si="0"/>
        <v>1.4283195203667783E-2</v>
      </c>
    </row>
    <row r="56" spans="1:14" x14ac:dyDescent="0.25">
      <c r="A56" s="21" t="s">
        <v>234</v>
      </c>
      <c r="B56" s="21" t="s">
        <v>198</v>
      </c>
      <c r="C56" s="21" t="s">
        <v>199</v>
      </c>
      <c r="D56" s="21" t="s">
        <v>200</v>
      </c>
      <c r="E56" s="21" t="s">
        <v>201</v>
      </c>
      <c r="F56" s="22">
        <v>10</v>
      </c>
      <c r="G56" s="22">
        <v>218.6</v>
      </c>
      <c r="H56" s="22">
        <v>85.2</v>
      </c>
      <c r="I56" s="22">
        <v>6</v>
      </c>
      <c r="J56" s="22">
        <v>0</v>
      </c>
      <c r="K56" s="22">
        <v>6</v>
      </c>
      <c r="L56" s="22">
        <v>0</v>
      </c>
      <c r="M56" s="22">
        <v>325.8</v>
      </c>
      <c r="N56" s="12">
        <f t="shared" si="0"/>
        <v>3.0693677102516879E-2</v>
      </c>
    </row>
    <row r="57" spans="1:14" x14ac:dyDescent="0.25">
      <c r="A57" s="21" t="s">
        <v>234</v>
      </c>
      <c r="B57" s="21" t="s">
        <v>198</v>
      </c>
      <c r="C57" s="21" t="s">
        <v>199</v>
      </c>
      <c r="D57" s="21" t="s">
        <v>202</v>
      </c>
      <c r="E57" s="21" t="s">
        <v>173</v>
      </c>
      <c r="F57" s="22">
        <v>9</v>
      </c>
      <c r="G57" s="22">
        <v>233.3</v>
      </c>
      <c r="H57" s="22">
        <v>9</v>
      </c>
      <c r="I57" s="22">
        <v>4.5</v>
      </c>
      <c r="J57" s="22">
        <v>0</v>
      </c>
      <c r="K57" s="22">
        <v>4.5</v>
      </c>
      <c r="L57" s="22">
        <v>0</v>
      </c>
      <c r="M57" s="22">
        <v>260.3</v>
      </c>
      <c r="N57" s="12">
        <f t="shared" si="0"/>
        <v>3.4575489819439108E-2</v>
      </c>
    </row>
    <row r="58" spans="1:14" x14ac:dyDescent="0.25">
      <c r="A58" s="21" t="s">
        <v>234</v>
      </c>
      <c r="B58" s="21" t="s">
        <v>198</v>
      </c>
      <c r="C58" s="21" t="s">
        <v>199</v>
      </c>
      <c r="D58" s="21" t="s">
        <v>203</v>
      </c>
      <c r="E58" s="21" t="s">
        <v>204</v>
      </c>
      <c r="F58" s="22">
        <v>43</v>
      </c>
      <c r="G58" s="22">
        <v>354.45</v>
      </c>
      <c r="H58" s="22">
        <v>112</v>
      </c>
      <c r="I58" s="22">
        <v>6</v>
      </c>
      <c r="J58" s="22">
        <v>0</v>
      </c>
      <c r="K58" s="22">
        <v>3</v>
      </c>
      <c r="L58" s="22">
        <v>0</v>
      </c>
      <c r="M58" s="22">
        <v>518.45000000000005</v>
      </c>
      <c r="N58" s="12">
        <f t="shared" si="0"/>
        <v>8.2939531295206856E-2</v>
      </c>
    </row>
    <row r="59" spans="1:14" x14ac:dyDescent="0.25">
      <c r="A59" s="21" t="s">
        <v>234</v>
      </c>
      <c r="B59" s="21" t="s">
        <v>198</v>
      </c>
      <c r="C59" s="21" t="s">
        <v>199</v>
      </c>
      <c r="D59" s="21" t="s">
        <v>205</v>
      </c>
      <c r="E59" s="21" t="s">
        <v>175</v>
      </c>
      <c r="F59" s="22">
        <v>17.100000000000001</v>
      </c>
      <c r="G59" s="22">
        <v>573.4</v>
      </c>
      <c r="H59" s="22">
        <v>13.5</v>
      </c>
      <c r="I59" s="22">
        <v>4.5</v>
      </c>
      <c r="J59" s="22">
        <v>4.5</v>
      </c>
      <c r="K59" s="22">
        <v>4.5</v>
      </c>
      <c r="L59" s="22">
        <v>0</v>
      </c>
      <c r="M59" s="22">
        <v>617.5</v>
      </c>
      <c r="N59" s="12">
        <f t="shared" si="0"/>
        <v>2.7692307692307693E-2</v>
      </c>
    </row>
    <row r="60" spans="1:14" x14ac:dyDescent="0.25">
      <c r="A60" s="21" t="s">
        <v>234</v>
      </c>
      <c r="B60" s="21" t="s">
        <v>198</v>
      </c>
      <c r="C60" s="21" t="s">
        <v>199</v>
      </c>
      <c r="D60" s="21" t="s">
        <v>206</v>
      </c>
      <c r="E60" s="21" t="s">
        <v>179</v>
      </c>
      <c r="F60" s="22">
        <v>23.5</v>
      </c>
      <c r="G60" s="22">
        <v>496.6</v>
      </c>
      <c r="H60" s="22">
        <v>18</v>
      </c>
      <c r="I60" s="22">
        <v>4.5</v>
      </c>
      <c r="J60" s="22">
        <v>0</v>
      </c>
      <c r="K60" s="22">
        <v>4.5</v>
      </c>
      <c r="L60" s="22">
        <v>0</v>
      </c>
      <c r="M60" s="22">
        <v>547.1</v>
      </c>
      <c r="N60" s="12">
        <f t="shared" si="0"/>
        <v>4.2953756168890508E-2</v>
      </c>
    </row>
    <row r="61" spans="1:14" x14ac:dyDescent="0.25">
      <c r="A61" s="21" t="s">
        <v>234</v>
      </c>
      <c r="B61" s="21" t="s">
        <v>207</v>
      </c>
      <c r="C61" s="21" t="s">
        <v>121</v>
      </c>
      <c r="D61" s="21" t="s">
        <v>208</v>
      </c>
      <c r="E61" s="21" t="s">
        <v>177</v>
      </c>
      <c r="F61" s="22">
        <v>257.77</v>
      </c>
      <c r="G61" s="22">
        <v>866.71</v>
      </c>
      <c r="H61" s="22">
        <v>161.02000000000001</v>
      </c>
      <c r="I61" s="22">
        <v>0</v>
      </c>
      <c r="J61" s="22">
        <v>0</v>
      </c>
      <c r="K61" s="22">
        <v>4.5</v>
      </c>
      <c r="L61" s="22">
        <v>0</v>
      </c>
      <c r="M61" s="22">
        <v>1290</v>
      </c>
      <c r="N61" s="12">
        <f t="shared" si="0"/>
        <v>0.19982170542635658</v>
      </c>
    </row>
    <row r="62" spans="1:14" x14ac:dyDescent="0.25">
      <c r="A62" s="21" t="s">
        <v>234</v>
      </c>
      <c r="B62" s="21" t="s">
        <v>209</v>
      </c>
      <c r="C62" s="21" t="s">
        <v>210</v>
      </c>
      <c r="D62" s="21" t="s">
        <v>211</v>
      </c>
      <c r="E62" s="21" t="s">
        <v>171</v>
      </c>
      <c r="F62" s="22">
        <v>37.44</v>
      </c>
      <c r="G62" s="22">
        <v>311.47000000000003</v>
      </c>
      <c r="H62" s="22">
        <v>64.69</v>
      </c>
      <c r="I62" s="22">
        <v>0</v>
      </c>
      <c r="J62" s="22">
        <v>0</v>
      </c>
      <c r="K62" s="22">
        <v>0</v>
      </c>
      <c r="L62" s="22">
        <v>0</v>
      </c>
      <c r="M62" s="22">
        <v>413.6</v>
      </c>
      <c r="N62" s="12">
        <f t="shared" si="0"/>
        <v>9.0522243713733061E-2</v>
      </c>
    </row>
    <row r="63" spans="1:14" x14ac:dyDescent="0.25">
      <c r="A63" s="21" t="s">
        <v>234</v>
      </c>
      <c r="B63" s="21" t="s">
        <v>209</v>
      </c>
      <c r="C63" s="21" t="s">
        <v>210</v>
      </c>
      <c r="D63" s="21" t="s">
        <v>212</v>
      </c>
      <c r="E63" s="21" t="s">
        <v>213</v>
      </c>
      <c r="F63" s="22">
        <v>43</v>
      </c>
      <c r="G63" s="22">
        <v>238.5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281.5</v>
      </c>
      <c r="N63" s="12">
        <f t="shared" si="0"/>
        <v>0.15275310834813499</v>
      </c>
    </row>
    <row r="64" spans="1:14" x14ac:dyDescent="0.25">
      <c r="A64" s="21" t="s">
        <v>234</v>
      </c>
      <c r="B64" s="21" t="s">
        <v>214</v>
      </c>
      <c r="C64" s="21" t="s">
        <v>118</v>
      </c>
      <c r="D64" s="21" t="s">
        <v>215</v>
      </c>
      <c r="E64" s="21" t="s">
        <v>216</v>
      </c>
      <c r="F64" s="22">
        <v>122.5</v>
      </c>
      <c r="G64" s="22">
        <v>586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708.5</v>
      </c>
      <c r="N64" s="12">
        <f t="shared" si="0"/>
        <v>0.17290049400141144</v>
      </c>
    </row>
    <row r="65" spans="1:14" x14ac:dyDescent="0.25">
      <c r="A65" s="21" t="s">
        <v>234</v>
      </c>
      <c r="B65" s="21" t="s">
        <v>214</v>
      </c>
      <c r="C65" s="21" t="s">
        <v>118</v>
      </c>
      <c r="D65" s="21" t="s">
        <v>217</v>
      </c>
      <c r="E65" s="21" t="s">
        <v>218</v>
      </c>
      <c r="F65" s="22">
        <v>15</v>
      </c>
      <c r="G65" s="22">
        <v>214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229</v>
      </c>
      <c r="N65" s="12">
        <f t="shared" si="0"/>
        <v>6.5502183406113537E-2</v>
      </c>
    </row>
    <row r="66" spans="1:14" x14ac:dyDescent="0.25">
      <c r="A66" s="21" t="s">
        <v>234</v>
      </c>
      <c r="B66" s="21" t="s">
        <v>219</v>
      </c>
      <c r="C66" s="21" t="s">
        <v>220</v>
      </c>
      <c r="D66" s="21" t="s">
        <v>221</v>
      </c>
      <c r="E66" s="21" t="s">
        <v>222</v>
      </c>
      <c r="F66" s="22">
        <v>0</v>
      </c>
      <c r="G66" s="22">
        <v>357.75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357.75</v>
      </c>
      <c r="N66" s="12">
        <f t="shared" si="0"/>
        <v>0</v>
      </c>
    </row>
    <row r="67" spans="1:14" x14ac:dyDescent="0.25">
      <c r="A67" s="21" t="s">
        <v>234</v>
      </c>
      <c r="B67" s="21" t="s">
        <v>223</v>
      </c>
      <c r="C67" s="21" t="s">
        <v>224</v>
      </c>
      <c r="D67" s="21" t="s">
        <v>225</v>
      </c>
      <c r="E67" s="21" t="s">
        <v>226</v>
      </c>
      <c r="F67" s="22">
        <v>78.2</v>
      </c>
      <c r="G67" s="22">
        <v>2261.15</v>
      </c>
      <c r="H67" s="22">
        <v>54.4</v>
      </c>
      <c r="I67" s="22">
        <v>15</v>
      </c>
      <c r="J67" s="22">
        <v>0</v>
      </c>
      <c r="K67" s="22">
        <v>0</v>
      </c>
      <c r="L67" s="22">
        <v>0</v>
      </c>
      <c r="M67" s="22">
        <v>2408.75</v>
      </c>
      <c r="N67" s="12">
        <f t="shared" si="0"/>
        <v>3.2464971458225224E-2</v>
      </c>
    </row>
    <row r="68" spans="1:14" x14ac:dyDescent="0.25">
      <c r="A68" s="21" t="s">
        <v>234</v>
      </c>
      <c r="B68" s="21" t="s">
        <v>227</v>
      </c>
      <c r="C68" s="21" t="s">
        <v>228</v>
      </c>
      <c r="D68" s="21" t="s">
        <v>235</v>
      </c>
      <c r="E68" s="21" t="s">
        <v>236</v>
      </c>
      <c r="F68" s="22">
        <v>0</v>
      </c>
      <c r="G68" s="22">
        <v>85.9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85.9</v>
      </c>
      <c r="N68" s="12">
        <f t="shared" ref="N68:N131" si="2">F68/M68</f>
        <v>0</v>
      </c>
    </row>
    <row r="69" spans="1:14" x14ac:dyDescent="0.25">
      <c r="A69" s="21" t="s">
        <v>234</v>
      </c>
      <c r="B69" s="21" t="s">
        <v>227</v>
      </c>
      <c r="C69" s="21" t="s">
        <v>228</v>
      </c>
      <c r="D69" s="21" t="s">
        <v>229</v>
      </c>
      <c r="E69" s="21" t="s">
        <v>230</v>
      </c>
      <c r="F69" s="22">
        <v>45.3</v>
      </c>
      <c r="G69" s="22">
        <v>210.5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255.8</v>
      </c>
      <c r="N69" s="12">
        <f t="shared" si="2"/>
        <v>0.17709147771696637</v>
      </c>
    </row>
    <row r="70" spans="1:14" x14ac:dyDescent="0.25">
      <c r="A70" s="21" t="s">
        <v>234</v>
      </c>
      <c r="B70" s="21" t="s">
        <v>227</v>
      </c>
      <c r="C70" s="21" t="s">
        <v>228</v>
      </c>
      <c r="D70" s="21" t="s">
        <v>231</v>
      </c>
      <c r="E70" s="21" t="s">
        <v>232</v>
      </c>
      <c r="F70" s="22">
        <v>124.45</v>
      </c>
      <c r="G70" s="22">
        <v>911.85</v>
      </c>
      <c r="H70" s="22">
        <v>68.599999999999994</v>
      </c>
      <c r="I70" s="22">
        <v>6</v>
      </c>
      <c r="J70" s="22">
        <v>0</v>
      </c>
      <c r="K70" s="22">
        <v>6</v>
      </c>
      <c r="L70" s="22">
        <v>0</v>
      </c>
      <c r="M70" s="22">
        <v>1116.9000000000001</v>
      </c>
      <c r="N70" s="12">
        <f t="shared" si="2"/>
        <v>0.11142447846718595</v>
      </c>
    </row>
    <row r="71" spans="1:14" x14ac:dyDescent="0.25">
      <c r="A71" s="21" t="s">
        <v>234</v>
      </c>
      <c r="B71" s="21" t="s">
        <v>227</v>
      </c>
      <c r="C71" s="21" t="s">
        <v>228</v>
      </c>
      <c r="D71" s="21" t="s">
        <v>233</v>
      </c>
      <c r="E71" s="21" t="s">
        <v>181</v>
      </c>
      <c r="F71" s="22">
        <v>62.15</v>
      </c>
      <c r="G71" s="22">
        <v>320.45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382.6</v>
      </c>
      <c r="N71" s="12">
        <f t="shared" si="2"/>
        <v>0.1624411918452692</v>
      </c>
    </row>
    <row r="72" spans="1:14" x14ac:dyDescent="0.25">
      <c r="A72" t="s">
        <v>100</v>
      </c>
      <c r="B72">
        <f>COUNTA(B38:B71)</f>
        <v>34</v>
      </c>
      <c r="F72">
        <f t="shared" ref="F72:M72" si="3">SUM(F38:F71)</f>
        <v>1320.0400000000002</v>
      </c>
      <c r="G72">
        <f t="shared" si="3"/>
        <v>13894.32</v>
      </c>
      <c r="H72">
        <f t="shared" si="3"/>
        <v>893.19</v>
      </c>
      <c r="I72">
        <f t="shared" si="3"/>
        <v>70.5</v>
      </c>
      <c r="J72">
        <f t="shared" si="3"/>
        <v>4.5</v>
      </c>
      <c r="K72">
        <f t="shared" si="3"/>
        <v>51</v>
      </c>
      <c r="L72">
        <f t="shared" si="3"/>
        <v>0</v>
      </c>
      <c r="M72">
        <f t="shared" si="3"/>
        <v>16233.55</v>
      </c>
      <c r="N72" s="12">
        <f t="shared" si="2"/>
        <v>8.1315547123087695E-2</v>
      </c>
    </row>
    <row r="73" spans="1:14" x14ac:dyDescent="0.25">
      <c r="N73" s="12"/>
    </row>
    <row r="74" spans="1:14" x14ac:dyDescent="0.25">
      <c r="A74" s="21" t="s">
        <v>237</v>
      </c>
      <c r="B74" s="21" t="s">
        <v>154</v>
      </c>
      <c r="C74" s="21" t="s">
        <v>155</v>
      </c>
      <c r="D74" s="21" t="s">
        <v>156</v>
      </c>
      <c r="E74" s="21" t="s">
        <v>157</v>
      </c>
      <c r="F74" s="22">
        <v>0</v>
      </c>
      <c r="G74" s="22">
        <v>386.42</v>
      </c>
      <c r="H74" s="22">
        <v>129.43</v>
      </c>
      <c r="I74" s="22">
        <v>6</v>
      </c>
      <c r="J74" s="22">
        <v>0</v>
      </c>
      <c r="K74" s="22">
        <v>0</v>
      </c>
      <c r="L74" s="22">
        <v>0</v>
      </c>
      <c r="M74" s="22">
        <v>521.85</v>
      </c>
      <c r="N74" s="12">
        <f t="shared" si="2"/>
        <v>0</v>
      </c>
    </row>
    <row r="75" spans="1:14" x14ac:dyDescent="0.25">
      <c r="A75" s="21" t="s">
        <v>237</v>
      </c>
      <c r="B75" s="21" t="s">
        <v>154</v>
      </c>
      <c r="C75" s="21" t="s">
        <v>155</v>
      </c>
      <c r="D75" s="21" t="s">
        <v>158</v>
      </c>
      <c r="E75" s="21" t="s">
        <v>159</v>
      </c>
      <c r="F75" s="22">
        <v>7.4</v>
      </c>
      <c r="G75" s="22">
        <v>333.56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340.96</v>
      </c>
      <c r="N75" s="12">
        <f t="shared" si="2"/>
        <v>2.1703425621773818E-2</v>
      </c>
    </row>
    <row r="76" spans="1:14" x14ac:dyDescent="0.25">
      <c r="A76" s="21" t="s">
        <v>237</v>
      </c>
      <c r="B76" s="21" t="s">
        <v>154</v>
      </c>
      <c r="C76" s="21" t="s">
        <v>155</v>
      </c>
      <c r="D76" s="21" t="s">
        <v>160</v>
      </c>
      <c r="E76" s="21" t="s">
        <v>161</v>
      </c>
      <c r="F76" s="22">
        <v>56.35</v>
      </c>
      <c r="G76" s="22">
        <v>492.22</v>
      </c>
      <c r="H76" s="22">
        <v>24</v>
      </c>
      <c r="I76" s="22">
        <v>0</v>
      </c>
      <c r="J76" s="22">
        <v>0</v>
      </c>
      <c r="K76" s="22">
        <v>0</v>
      </c>
      <c r="L76" s="22">
        <v>0</v>
      </c>
      <c r="M76" s="22">
        <v>572.57000000000005</v>
      </c>
      <c r="N76" s="12">
        <f t="shared" si="2"/>
        <v>9.8415914211362795E-2</v>
      </c>
    </row>
    <row r="77" spans="1:14" x14ac:dyDescent="0.25">
      <c r="A77" s="21" t="s">
        <v>237</v>
      </c>
      <c r="B77" s="21" t="s">
        <v>154</v>
      </c>
      <c r="C77" s="21" t="s">
        <v>155</v>
      </c>
      <c r="D77" s="21" t="s">
        <v>238</v>
      </c>
      <c r="E77" s="21" t="s">
        <v>239</v>
      </c>
      <c r="F77" s="22">
        <v>0</v>
      </c>
      <c r="G77" s="22">
        <v>102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102</v>
      </c>
      <c r="N77" s="12">
        <f t="shared" si="2"/>
        <v>0</v>
      </c>
    </row>
    <row r="78" spans="1:14" x14ac:dyDescent="0.25">
      <c r="A78" s="21" t="s">
        <v>237</v>
      </c>
      <c r="B78" s="21" t="s">
        <v>154</v>
      </c>
      <c r="C78" s="21" t="s">
        <v>155</v>
      </c>
      <c r="D78" s="21" t="s">
        <v>162</v>
      </c>
      <c r="E78" s="21" t="s">
        <v>163</v>
      </c>
      <c r="F78" s="22">
        <v>14.8</v>
      </c>
      <c r="G78" s="22">
        <v>326.94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341.74</v>
      </c>
      <c r="N78" s="12">
        <f t="shared" si="2"/>
        <v>4.3307777842804471E-2</v>
      </c>
    </row>
    <row r="79" spans="1:14" x14ac:dyDescent="0.25">
      <c r="A79" s="21" t="s">
        <v>237</v>
      </c>
      <c r="B79" s="21" t="s">
        <v>154</v>
      </c>
      <c r="C79" s="21" t="s">
        <v>155</v>
      </c>
      <c r="D79" s="21" t="s">
        <v>240</v>
      </c>
      <c r="E79" s="21" t="s">
        <v>241</v>
      </c>
      <c r="F79" s="22">
        <v>0</v>
      </c>
      <c r="G79" s="22">
        <v>48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48</v>
      </c>
      <c r="N79" s="12">
        <f t="shared" si="2"/>
        <v>0</v>
      </c>
    </row>
    <row r="80" spans="1:14" x14ac:dyDescent="0.25">
      <c r="A80" s="21" t="s">
        <v>237</v>
      </c>
      <c r="B80" s="21" t="s">
        <v>164</v>
      </c>
      <c r="C80" s="21" t="s">
        <v>112</v>
      </c>
      <c r="D80" s="21" t="s">
        <v>165</v>
      </c>
      <c r="E80" s="21" t="s">
        <v>166</v>
      </c>
      <c r="F80" s="22">
        <v>10.8</v>
      </c>
      <c r="G80" s="22">
        <v>540.86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551.66</v>
      </c>
      <c r="N80" s="12">
        <f t="shared" si="2"/>
        <v>1.9577275858318532E-2</v>
      </c>
    </row>
    <row r="81" spans="1:14" x14ac:dyDescent="0.25">
      <c r="A81" s="21" t="s">
        <v>237</v>
      </c>
      <c r="B81" s="21" t="s">
        <v>164</v>
      </c>
      <c r="C81" s="21" t="s">
        <v>112</v>
      </c>
      <c r="D81" s="21" t="s">
        <v>167</v>
      </c>
      <c r="E81" s="21" t="s">
        <v>168</v>
      </c>
      <c r="F81" s="22">
        <v>11.6</v>
      </c>
      <c r="G81" s="22">
        <v>705.1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716.7</v>
      </c>
      <c r="N81" s="12">
        <f t="shared" si="2"/>
        <v>1.6185293707269427E-2</v>
      </c>
    </row>
    <row r="82" spans="1:14" x14ac:dyDescent="0.25">
      <c r="A82" s="21" t="s">
        <v>237</v>
      </c>
      <c r="B82" s="21" t="s">
        <v>169</v>
      </c>
      <c r="C82" s="21" t="s">
        <v>117</v>
      </c>
      <c r="D82" s="21" t="s">
        <v>170</v>
      </c>
      <c r="E82" s="21" t="s">
        <v>171</v>
      </c>
      <c r="F82" s="22">
        <v>73.599999999999994</v>
      </c>
      <c r="G82" s="22">
        <v>245.6</v>
      </c>
      <c r="H82" s="22">
        <v>6.5</v>
      </c>
      <c r="I82" s="22">
        <v>0</v>
      </c>
      <c r="J82" s="22">
        <v>0</v>
      </c>
      <c r="K82" s="22">
        <v>0</v>
      </c>
      <c r="L82" s="22">
        <v>0</v>
      </c>
      <c r="M82" s="22">
        <v>325.7</v>
      </c>
      <c r="N82" s="12">
        <f t="shared" si="2"/>
        <v>0.22597482345716915</v>
      </c>
    </row>
    <row r="83" spans="1:14" x14ac:dyDescent="0.25">
      <c r="A83" s="21" t="s">
        <v>237</v>
      </c>
      <c r="B83" s="21" t="s">
        <v>169</v>
      </c>
      <c r="C83" s="21" t="s">
        <v>117</v>
      </c>
      <c r="D83" s="21" t="s">
        <v>172</v>
      </c>
      <c r="E83" s="21" t="s">
        <v>173</v>
      </c>
      <c r="F83" s="22">
        <v>37</v>
      </c>
      <c r="G83" s="22">
        <v>288.85000000000002</v>
      </c>
      <c r="H83" s="22">
        <v>9</v>
      </c>
      <c r="I83" s="22">
        <v>0</v>
      </c>
      <c r="J83" s="22">
        <v>0</v>
      </c>
      <c r="K83" s="22">
        <v>0</v>
      </c>
      <c r="L83" s="22">
        <v>0</v>
      </c>
      <c r="M83" s="22">
        <v>334.85</v>
      </c>
      <c r="N83" s="12">
        <f t="shared" si="2"/>
        <v>0.11049723756906077</v>
      </c>
    </row>
    <row r="84" spans="1:14" x14ac:dyDescent="0.25">
      <c r="A84" s="21" t="s">
        <v>237</v>
      </c>
      <c r="B84" s="21" t="s">
        <v>169</v>
      </c>
      <c r="C84" s="21" t="s">
        <v>117</v>
      </c>
      <c r="D84" s="21" t="s">
        <v>174</v>
      </c>
      <c r="E84" s="21" t="s">
        <v>175</v>
      </c>
      <c r="F84" s="22">
        <v>31.5</v>
      </c>
      <c r="G84" s="22">
        <v>415.7</v>
      </c>
      <c r="H84" s="22">
        <v>32</v>
      </c>
      <c r="I84" s="22">
        <v>0</v>
      </c>
      <c r="J84" s="22">
        <v>0</v>
      </c>
      <c r="K84" s="22">
        <v>0</v>
      </c>
      <c r="L84" s="22">
        <v>0</v>
      </c>
      <c r="M84" s="22">
        <v>479.2</v>
      </c>
      <c r="N84" s="12">
        <f t="shared" si="2"/>
        <v>6.5734557595993323E-2</v>
      </c>
    </row>
    <row r="85" spans="1:14" x14ac:dyDescent="0.25">
      <c r="A85" s="21" t="s">
        <v>237</v>
      </c>
      <c r="B85" s="21" t="s">
        <v>169</v>
      </c>
      <c r="C85" s="21" t="s">
        <v>117</v>
      </c>
      <c r="D85" s="21" t="s">
        <v>176</v>
      </c>
      <c r="E85" s="21" t="s">
        <v>177</v>
      </c>
      <c r="F85" s="22">
        <v>31.5</v>
      </c>
      <c r="G85" s="22">
        <v>199.5</v>
      </c>
      <c r="H85" s="22">
        <v>30.75</v>
      </c>
      <c r="I85" s="22">
        <v>0</v>
      </c>
      <c r="J85" s="22">
        <v>0</v>
      </c>
      <c r="K85" s="22">
        <v>0</v>
      </c>
      <c r="L85" s="22">
        <v>0</v>
      </c>
      <c r="M85" s="22">
        <v>271.5</v>
      </c>
      <c r="N85" s="12">
        <f t="shared" si="2"/>
        <v>0.11602209944751381</v>
      </c>
    </row>
    <row r="86" spans="1:14" x14ac:dyDescent="0.25">
      <c r="A86" s="21" t="s">
        <v>237</v>
      </c>
      <c r="B86" s="21" t="s">
        <v>169</v>
      </c>
      <c r="C86" s="21" t="s">
        <v>117</v>
      </c>
      <c r="D86" s="21" t="s">
        <v>178</v>
      </c>
      <c r="E86" s="21" t="s">
        <v>179</v>
      </c>
      <c r="F86" s="22">
        <v>28.5</v>
      </c>
      <c r="G86" s="22">
        <v>413.2</v>
      </c>
      <c r="H86" s="22">
        <v>15</v>
      </c>
      <c r="I86" s="22">
        <v>0</v>
      </c>
      <c r="J86" s="22">
        <v>0</v>
      </c>
      <c r="K86" s="22">
        <v>0</v>
      </c>
      <c r="L86" s="22">
        <v>0</v>
      </c>
      <c r="M86" s="22">
        <v>456.7</v>
      </c>
      <c r="N86" s="12">
        <f t="shared" si="2"/>
        <v>6.2404204072695424E-2</v>
      </c>
    </row>
    <row r="87" spans="1:14" x14ac:dyDescent="0.25">
      <c r="A87" s="21" t="s">
        <v>237</v>
      </c>
      <c r="B87" s="21" t="s">
        <v>169</v>
      </c>
      <c r="C87" s="21" t="s">
        <v>117</v>
      </c>
      <c r="D87" s="21" t="s">
        <v>180</v>
      </c>
      <c r="E87" s="21" t="s">
        <v>181</v>
      </c>
      <c r="F87" s="22">
        <v>4.1500000000000004</v>
      </c>
      <c r="G87" s="22">
        <v>191.6</v>
      </c>
      <c r="H87" s="22">
        <v>4.5</v>
      </c>
      <c r="I87" s="22">
        <v>0</v>
      </c>
      <c r="J87" s="22">
        <v>0</v>
      </c>
      <c r="K87" s="22">
        <v>0</v>
      </c>
      <c r="L87" s="22">
        <v>0</v>
      </c>
      <c r="M87" s="22">
        <v>200.25</v>
      </c>
      <c r="N87" s="12">
        <f t="shared" si="2"/>
        <v>2.0724094881398255E-2</v>
      </c>
    </row>
    <row r="88" spans="1:14" x14ac:dyDescent="0.25">
      <c r="A88" s="21" t="s">
        <v>237</v>
      </c>
      <c r="B88" s="21" t="s">
        <v>182</v>
      </c>
      <c r="C88" s="21" t="s">
        <v>120</v>
      </c>
      <c r="D88" s="21" t="s">
        <v>183</v>
      </c>
      <c r="E88" s="21" t="s">
        <v>184</v>
      </c>
      <c r="F88" s="22">
        <v>18.100000000000001</v>
      </c>
      <c r="G88" s="22">
        <v>248.95</v>
      </c>
      <c r="H88" s="22">
        <v>52.85</v>
      </c>
      <c r="I88" s="22">
        <v>0</v>
      </c>
      <c r="J88" s="22">
        <v>0</v>
      </c>
      <c r="K88" s="22">
        <v>0</v>
      </c>
      <c r="L88" s="22">
        <v>0</v>
      </c>
      <c r="M88" s="22">
        <v>319.89999999999998</v>
      </c>
      <c r="N88" s="12">
        <f t="shared" si="2"/>
        <v>5.6580181306658338E-2</v>
      </c>
    </row>
    <row r="89" spans="1:14" x14ac:dyDescent="0.25">
      <c r="A89" s="21" t="s">
        <v>237</v>
      </c>
      <c r="B89" s="21" t="s">
        <v>182</v>
      </c>
      <c r="C89" s="21" t="s">
        <v>120</v>
      </c>
      <c r="D89" s="21" t="s">
        <v>185</v>
      </c>
      <c r="E89" s="21" t="s">
        <v>186</v>
      </c>
      <c r="F89" s="22">
        <v>26.25</v>
      </c>
      <c r="G89" s="22">
        <v>346.15</v>
      </c>
      <c r="H89" s="22">
        <v>36</v>
      </c>
      <c r="I89" s="22">
        <v>0</v>
      </c>
      <c r="J89" s="22">
        <v>0</v>
      </c>
      <c r="K89" s="22">
        <v>0</v>
      </c>
      <c r="L89" s="22">
        <v>0</v>
      </c>
      <c r="M89" s="22">
        <v>408.4</v>
      </c>
      <c r="N89" s="12">
        <f t="shared" si="2"/>
        <v>6.4275220372184139E-2</v>
      </c>
    </row>
    <row r="90" spans="1:14" x14ac:dyDescent="0.25">
      <c r="A90" s="21" t="s">
        <v>237</v>
      </c>
      <c r="B90" s="21" t="s">
        <v>182</v>
      </c>
      <c r="C90" s="21" t="s">
        <v>120</v>
      </c>
      <c r="D90" s="21" t="s">
        <v>187</v>
      </c>
      <c r="E90" s="21" t="s">
        <v>188</v>
      </c>
      <c r="F90" s="22">
        <v>86.11</v>
      </c>
      <c r="G90" s="22">
        <v>258.79000000000002</v>
      </c>
      <c r="H90" s="22">
        <v>18</v>
      </c>
      <c r="I90" s="22">
        <v>0</v>
      </c>
      <c r="J90" s="22">
        <v>0</v>
      </c>
      <c r="K90" s="22">
        <v>4.5</v>
      </c>
      <c r="L90" s="22">
        <v>0</v>
      </c>
      <c r="M90" s="22">
        <v>376.4</v>
      </c>
      <c r="N90" s="12">
        <f t="shared" si="2"/>
        <v>0.22877258235919237</v>
      </c>
    </row>
    <row r="91" spans="1:14" x14ac:dyDescent="0.25">
      <c r="A91" s="21" t="s">
        <v>237</v>
      </c>
      <c r="B91" s="21" t="s">
        <v>182</v>
      </c>
      <c r="C91" s="21" t="s">
        <v>120</v>
      </c>
      <c r="D91" s="21" t="s">
        <v>189</v>
      </c>
      <c r="E91" s="21" t="s">
        <v>190</v>
      </c>
      <c r="F91" s="22">
        <v>13.29</v>
      </c>
      <c r="G91" s="22">
        <v>221.06</v>
      </c>
      <c r="H91" s="22">
        <v>79.5</v>
      </c>
      <c r="I91" s="22">
        <v>30</v>
      </c>
      <c r="J91" s="22">
        <v>0</v>
      </c>
      <c r="K91" s="22">
        <v>23</v>
      </c>
      <c r="L91" s="22">
        <v>0</v>
      </c>
      <c r="M91" s="22">
        <v>366.85</v>
      </c>
      <c r="N91" s="12">
        <f t="shared" si="2"/>
        <v>3.6227340875017035E-2</v>
      </c>
    </row>
    <row r="92" spans="1:14" x14ac:dyDescent="0.25">
      <c r="A92" s="21" t="s">
        <v>237</v>
      </c>
      <c r="B92" s="21" t="s">
        <v>191</v>
      </c>
      <c r="C92" s="21" t="s">
        <v>192</v>
      </c>
      <c r="D92" s="21" t="s">
        <v>193</v>
      </c>
      <c r="E92" s="21" t="s">
        <v>194</v>
      </c>
      <c r="F92" s="22">
        <v>42.93</v>
      </c>
      <c r="G92" s="22">
        <v>1362.97</v>
      </c>
      <c r="H92" s="22">
        <v>24</v>
      </c>
      <c r="I92" s="22">
        <v>0</v>
      </c>
      <c r="J92" s="22">
        <v>0</v>
      </c>
      <c r="K92" s="22">
        <v>0</v>
      </c>
      <c r="L92" s="22">
        <v>0</v>
      </c>
      <c r="M92" s="22">
        <v>1429.9</v>
      </c>
      <c r="N92" s="12">
        <f t="shared" si="2"/>
        <v>3.0023078536960623E-2</v>
      </c>
    </row>
    <row r="93" spans="1:14" x14ac:dyDescent="0.25">
      <c r="A93" s="21" t="s">
        <v>237</v>
      </c>
      <c r="B93" s="21" t="s">
        <v>195</v>
      </c>
      <c r="C93" s="21" t="s">
        <v>123</v>
      </c>
      <c r="D93" s="21" t="s">
        <v>196</v>
      </c>
      <c r="E93" s="21" t="s">
        <v>197</v>
      </c>
      <c r="F93" s="22">
        <v>16.8</v>
      </c>
      <c r="G93" s="22">
        <v>726.6</v>
      </c>
      <c r="H93" s="22">
        <v>18</v>
      </c>
      <c r="I93" s="22">
        <v>4.5</v>
      </c>
      <c r="J93" s="22">
        <v>0</v>
      </c>
      <c r="K93" s="22">
        <v>4.5</v>
      </c>
      <c r="L93" s="22">
        <v>0</v>
      </c>
      <c r="M93" s="22">
        <v>770.4</v>
      </c>
      <c r="N93" s="12">
        <f t="shared" si="2"/>
        <v>2.180685358255452E-2</v>
      </c>
    </row>
    <row r="94" spans="1:14" x14ac:dyDescent="0.25">
      <c r="A94" s="21" t="s">
        <v>237</v>
      </c>
      <c r="B94" s="21" t="s">
        <v>198</v>
      </c>
      <c r="C94" s="21" t="s">
        <v>199</v>
      </c>
      <c r="D94" s="21" t="s">
        <v>200</v>
      </c>
      <c r="E94" s="21" t="s">
        <v>201</v>
      </c>
      <c r="F94" s="22">
        <v>19.23</v>
      </c>
      <c r="G94" s="22">
        <v>363.77</v>
      </c>
      <c r="H94" s="22">
        <v>145.6</v>
      </c>
      <c r="I94" s="22">
        <v>6</v>
      </c>
      <c r="J94" s="22">
        <v>0</v>
      </c>
      <c r="K94" s="22">
        <v>6</v>
      </c>
      <c r="L94" s="22">
        <v>0</v>
      </c>
      <c r="M94" s="22">
        <v>540.6</v>
      </c>
      <c r="N94" s="12">
        <f t="shared" si="2"/>
        <v>3.5571587125416207E-2</v>
      </c>
    </row>
    <row r="95" spans="1:14" x14ac:dyDescent="0.25">
      <c r="A95" s="21" t="s">
        <v>237</v>
      </c>
      <c r="B95" s="21" t="s">
        <v>198</v>
      </c>
      <c r="C95" s="21" t="s">
        <v>199</v>
      </c>
      <c r="D95" s="21" t="s">
        <v>202</v>
      </c>
      <c r="E95" s="21" t="s">
        <v>173</v>
      </c>
      <c r="F95" s="22">
        <v>9</v>
      </c>
      <c r="G95" s="22">
        <v>476.05</v>
      </c>
      <c r="H95" s="22">
        <v>9</v>
      </c>
      <c r="I95" s="22">
        <v>4.5</v>
      </c>
      <c r="J95" s="22">
        <v>0</v>
      </c>
      <c r="K95" s="22">
        <v>9</v>
      </c>
      <c r="L95" s="22">
        <v>0</v>
      </c>
      <c r="M95" s="22">
        <v>507.55</v>
      </c>
      <c r="N95" s="12">
        <f t="shared" si="2"/>
        <v>1.7732243128755786E-2</v>
      </c>
    </row>
    <row r="96" spans="1:14" x14ac:dyDescent="0.25">
      <c r="A96" s="21" t="s">
        <v>237</v>
      </c>
      <c r="B96" s="21" t="s">
        <v>198</v>
      </c>
      <c r="C96" s="21" t="s">
        <v>199</v>
      </c>
      <c r="D96" s="21" t="s">
        <v>203</v>
      </c>
      <c r="E96" s="21" t="s">
        <v>204</v>
      </c>
      <c r="F96" s="22">
        <v>29.25</v>
      </c>
      <c r="G96" s="22">
        <v>720.15</v>
      </c>
      <c r="H96" s="22">
        <v>152.19999999999999</v>
      </c>
      <c r="I96" s="22">
        <v>6</v>
      </c>
      <c r="J96" s="22">
        <v>0</v>
      </c>
      <c r="K96" s="22">
        <v>6</v>
      </c>
      <c r="L96" s="22">
        <v>0</v>
      </c>
      <c r="M96" s="22">
        <v>913.6</v>
      </c>
      <c r="N96" s="12">
        <f t="shared" si="2"/>
        <v>3.2016199649737301E-2</v>
      </c>
    </row>
    <row r="97" spans="1:14" x14ac:dyDescent="0.25">
      <c r="A97" s="21" t="s">
        <v>237</v>
      </c>
      <c r="B97" s="21" t="s">
        <v>198</v>
      </c>
      <c r="C97" s="21" t="s">
        <v>199</v>
      </c>
      <c r="D97" s="21" t="s">
        <v>205</v>
      </c>
      <c r="E97" s="21" t="s">
        <v>175</v>
      </c>
      <c r="F97" s="22">
        <v>17.100000000000001</v>
      </c>
      <c r="G97" s="22">
        <v>888.5</v>
      </c>
      <c r="H97" s="22">
        <v>13.5</v>
      </c>
      <c r="I97" s="22">
        <v>4.5</v>
      </c>
      <c r="J97" s="22">
        <v>4.5</v>
      </c>
      <c r="K97" s="22">
        <v>4.5</v>
      </c>
      <c r="L97" s="22">
        <v>0</v>
      </c>
      <c r="M97" s="22">
        <v>932.6</v>
      </c>
      <c r="N97" s="12">
        <f t="shared" si="2"/>
        <v>1.833583529916363E-2</v>
      </c>
    </row>
    <row r="98" spans="1:14" x14ac:dyDescent="0.25">
      <c r="A98" s="21" t="s">
        <v>237</v>
      </c>
      <c r="B98" s="21" t="s">
        <v>198</v>
      </c>
      <c r="C98" s="21" t="s">
        <v>199</v>
      </c>
      <c r="D98" s="21" t="s">
        <v>206</v>
      </c>
      <c r="E98" s="21" t="s">
        <v>179</v>
      </c>
      <c r="F98" s="22">
        <v>9</v>
      </c>
      <c r="G98" s="22">
        <v>863.55</v>
      </c>
      <c r="H98" s="22">
        <v>18</v>
      </c>
      <c r="I98" s="22">
        <v>4.5</v>
      </c>
      <c r="J98" s="22">
        <v>0</v>
      </c>
      <c r="K98" s="22">
        <v>4.5</v>
      </c>
      <c r="L98" s="22">
        <v>0</v>
      </c>
      <c r="M98" s="22">
        <v>899.55</v>
      </c>
      <c r="N98" s="12">
        <f t="shared" si="2"/>
        <v>1.0005002501250625E-2</v>
      </c>
    </row>
    <row r="99" spans="1:14" x14ac:dyDescent="0.25">
      <c r="A99" s="21" t="s">
        <v>237</v>
      </c>
      <c r="B99" s="21" t="s">
        <v>207</v>
      </c>
      <c r="C99" s="21" t="s">
        <v>121</v>
      </c>
      <c r="D99" s="21" t="s">
        <v>208</v>
      </c>
      <c r="E99" s="21" t="s">
        <v>177</v>
      </c>
      <c r="F99" s="22">
        <v>293.63</v>
      </c>
      <c r="G99" s="22">
        <v>1142.8699999999999</v>
      </c>
      <c r="H99" s="22">
        <v>213</v>
      </c>
      <c r="I99" s="22">
        <v>0</v>
      </c>
      <c r="J99" s="22">
        <v>0</v>
      </c>
      <c r="K99" s="22">
        <v>4.5</v>
      </c>
      <c r="L99" s="22">
        <v>0</v>
      </c>
      <c r="M99" s="22">
        <v>1672</v>
      </c>
      <c r="N99" s="12">
        <f t="shared" si="2"/>
        <v>0.17561602870813398</v>
      </c>
    </row>
    <row r="100" spans="1:14" x14ac:dyDescent="0.25">
      <c r="A100" s="21" t="s">
        <v>237</v>
      </c>
      <c r="B100" s="21" t="s">
        <v>209</v>
      </c>
      <c r="C100" s="21" t="s">
        <v>210</v>
      </c>
      <c r="D100" s="21" t="s">
        <v>211</v>
      </c>
      <c r="E100" s="21" t="s">
        <v>171</v>
      </c>
      <c r="F100" s="22">
        <v>11.12</v>
      </c>
      <c r="G100" s="22">
        <v>496.94</v>
      </c>
      <c r="H100" s="22">
        <v>92.06</v>
      </c>
      <c r="I100" s="22">
        <v>0</v>
      </c>
      <c r="J100" s="22">
        <v>0</v>
      </c>
      <c r="K100" s="22">
        <v>4.5</v>
      </c>
      <c r="L100" s="22">
        <v>0</v>
      </c>
      <c r="M100" s="22">
        <v>604.62</v>
      </c>
      <c r="N100" s="12">
        <f t="shared" si="2"/>
        <v>1.839171711157421E-2</v>
      </c>
    </row>
    <row r="101" spans="1:14" x14ac:dyDescent="0.25">
      <c r="A101" s="21" t="s">
        <v>237</v>
      </c>
      <c r="B101" s="21" t="s">
        <v>209</v>
      </c>
      <c r="C101" s="21" t="s">
        <v>210</v>
      </c>
      <c r="D101" s="21" t="s">
        <v>212</v>
      </c>
      <c r="E101" s="21" t="s">
        <v>213</v>
      </c>
      <c r="F101" s="22">
        <v>25.3</v>
      </c>
      <c r="G101" s="22">
        <v>357.6</v>
      </c>
      <c r="H101" s="22">
        <v>9</v>
      </c>
      <c r="I101" s="22">
        <v>0</v>
      </c>
      <c r="J101" s="22">
        <v>0</v>
      </c>
      <c r="K101" s="22">
        <v>0</v>
      </c>
      <c r="L101" s="22">
        <v>0</v>
      </c>
      <c r="M101" s="22">
        <v>394.9</v>
      </c>
      <c r="N101" s="12">
        <f t="shared" si="2"/>
        <v>6.4066852367688026E-2</v>
      </c>
    </row>
    <row r="102" spans="1:14" x14ac:dyDescent="0.25">
      <c r="A102" s="21" t="s">
        <v>237</v>
      </c>
      <c r="B102" s="21" t="s">
        <v>214</v>
      </c>
      <c r="C102" s="21" t="s">
        <v>118</v>
      </c>
      <c r="D102" s="21" t="s">
        <v>215</v>
      </c>
      <c r="E102" s="21" t="s">
        <v>216</v>
      </c>
      <c r="F102" s="22">
        <v>118.71</v>
      </c>
      <c r="G102" s="22">
        <v>1141.29</v>
      </c>
      <c r="H102" s="22">
        <v>13.5</v>
      </c>
      <c r="I102" s="22">
        <v>0</v>
      </c>
      <c r="J102" s="22">
        <v>0</v>
      </c>
      <c r="K102" s="22">
        <v>0</v>
      </c>
      <c r="L102" s="22">
        <v>0</v>
      </c>
      <c r="M102" s="22">
        <v>1273.5</v>
      </c>
      <c r="N102" s="12">
        <f t="shared" si="2"/>
        <v>9.3215547703180204E-2</v>
      </c>
    </row>
    <row r="103" spans="1:14" x14ac:dyDescent="0.25">
      <c r="A103" s="21" t="s">
        <v>237</v>
      </c>
      <c r="B103" s="21" t="s">
        <v>214</v>
      </c>
      <c r="C103" s="21" t="s">
        <v>118</v>
      </c>
      <c r="D103" s="21" t="s">
        <v>217</v>
      </c>
      <c r="E103" s="21" t="s">
        <v>218</v>
      </c>
      <c r="F103" s="22">
        <v>127</v>
      </c>
      <c r="G103" s="22">
        <v>282</v>
      </c>
      <c r="H103" s="22">
        <v>6</v>
      </c>
      <c r="I103" s="22">
        <v>0</v>
      </c>
      <c r="J103" s="22">
        <v>0</v>
      </c>
      <c r="K103" s="22">
        <v>0</v>
      </c>
      <c r="L103" s="22">
        <v>0</v>
      </c>
      <c r="M103" s="22">
        <v>415</v>
      </c>
      <c r="N103" s="12">
        <f t="shared" si="2"/>
        <v>0.30602409638554218</v>
      </c>
    </row>
    <row r="104" spans="1:14" x14ac:dyDescent="0.25">
      <c r="A104" s="21" t="s">
        <v>237</v>
      </c>
      <c r="B104" s="21" t="s">
        <v>219</v>
      </c>
      <c r="C104" s="21" t="s">
        <v>220</v>
      </c>
      <c r="D104" s="21" t="s">
        <v>221</v>
      </c>
      <c r="E104" s="21" t="s">
        <v>222</v>
      </c>
      <c r="F104" s="22">
        <v>0</v>
      </c>
      <c r="G104" s="22">
        <v>495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495</v>
      </c>
      <c r="N104" s="12">
        <f t="shared" si="2"/>
        <v>0</v>
      </c>
    </row>
    <row r="105" spans="1:14" x14ac:dyDescent="0.25">
      <c r="A105" s="21" t="s">
        <v>237</v>
      </c>
      <c r="B105" s="21" t="s">
        <v>223</v>
      </c>
      <c r="C105" s="21" t="s">
        <v>224</v>
      </c>
      <c r="D105" s="21" t="s">
        <v>225</v>
      </c>
      <c r="E105" s="21" t="s">
        <v>226</v>
      </c>
      <c r="F105" s="22">
        <v>127.4</v>
      </c>
      <c r="G105" s="22">
        <v>2099.9</v>
      </c>
      <c r="H105" s="22">
        <v>45</v>
      </c>
      <c r="I105" s="22">
        <v>12</v>
      </c>
      <c r="J105" s="22">
        <v>0</v>
      </c>
      <c r="K105" s="22">
        <v>0</v>
      </c>
      <c r="L105" s="22">
        <v>0</v>
      </c>
      <c r="M105" s="22">
        <v>2284.3000000000002</v>
      </c>
      <c r="N105" s="12">
        <f t="shared" si="2"/>
        <v>5.5772008930525759E-2</v>
      </c>
    </row>
    <row r="106" spans="1:14" x14ac:dyDescent="0.25">
      <c r="A106" s="21" t="s">
        <v>237</v>
      </c>
      <c r="B106" s="21" t="s">
        <v>227</v>
      </c>
      <c r="C106" s="21" t="s">
        <v>228</v>
      </c>
      <c r="D106" s="21" t="s">
        <v>242</v>
      </c>
      <c r="E106" s="21" t="s">
        <v>243</v>
      </c>
      <c r="F106" s="22">
        <v>5.4</v>
      </c>
      <c r="G106" s="22">
        <v>68.58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74.72</v>
      </c>
      <c r="N106" s="12">
        <f t="shared" si="2"/>
        <v>7.2269807280513923E-2</v>
      </c>
    </row>
    <row r="107" spans="1:14" x14ac:dyDescent="0.25">
      <c r="A107" s="21" t="s">
        <v>237</v>
      </c>
      <c r="B107" s="21" t="s">
        <v>227</v>
      </c>
      <c r="C107" s="21" t="s">
        <v>228</v>
      </c>
      <c r="D107" s="21" t="s">
        <v>235</v>
      </c>
      <c r="E107" s="21" t="s">
        <v>236</v>
      </c>
      <c r="F107" s="22">
        <v>6</v>
      </c>
      <c r="G107" s="22">
        <v>168.3</v>
      </c>
      <c r="H107" s="22">
        <v>7.5</v>
      </c>
      <c r="I107" s="22">
        <v>6</v>
      </c>
      <c r="J107" s="22">
        <v>0</v>
      </c>
      <c r="K107" s="22">
        <v>6</v>
      </c>
      <c r="L107" s="22">
        <v>0</v>
      </c>
      <c r="M107" s="22">
        <v>193.8</v>
      </c>
      <c r="N107" s="12">
        <f t="shared" si="2"/>
        <v>3.0959752321981421E-2</v>
      </c>
    </row>
    <row r="108" spans="1:14" x14ac:dyDescent="0.25">
      <c r="A108" s="21" t="s">
        <v>237</v>
      </c>
      <c r="B108" s="21" t="s">
        <v>227</v>
      </c>
      <c r="C108" s="21" t="s">
        <v>228</v>
      </c>
      <c r="D108" s="21" t="s">
        <v>229</v>
      </c>
      <c r="E108" s="21" t="s">
        <v>230</v>
      </c>
      <c r="F108" s="22">
        <v>50.35</v>
      </c>
      <c r="G108" s="22">
        <v>271.75</v>
      </c>
      <c r="H108" s="22">
        <v>7.5</v>
      </c>
      <c r="I108" s="22">
        <v>4.5</v>
      </c>
      <c r="J108" s="22">
        <v>0</v>
      </c>
      <c r="K108" s="22">
        <v>4.5</v>
      </c>
      <c r="L108" s="22">
        <v>0</v>
      </c>
      <c r="M108" s="22">
        <v>338.6</v>
      </c>
      <c r="N108" s="12">
        <f t="shared" si="2"/>
        <v>0.14870053160070879</v>
      </c>
    </row>
    <row r="109" spans="1:14" x14ac:dyDescent="0.25">
      <c r="A109" s="21" t="s">
        <v>237</v>
      </c>
      <c r="B109" s="21" t="s">
        <v>227</v>
      </c>
      <c r="C109" s="21" t="s">
        <v>228</v>
      </c>
      <c r="D109" s="21" t="s">
        <v>231</v>
      </c>
      <c r="E109" s="21" t="s">
        <v>232</v>
      </c>
      <c r="F109" s="22">
        <v>126.5</v>
      </c>
      <c r="G109" s="22">
        <v>1186.7</v>
      </c>
      <c r="H109" s="22">
        <v>104.1</v>
      </c>
      <c r="I109" s="22">
        <v>7.2</v>
      </c>
      <c r="J109" s="22">
        <v>0</v>
      </c>
      <c r="K109" s="22">
        <v>12.9</v>
      </c>
      <c r="L109" s="22">
        <v>0</v>
      </c>
      <c r="M109" s="22">
        <v>1437.4</v>
      </c>
      <c r="N109" s="12">
        <f t="shared" si="2"/>
        <v>8.800612216502017E-2</v>
      </c>
    </row>
    <row r="110" spans="1:14" x14ac:dyDescent="0.25">
      <c r="A110" s="21" t="s">
        <v>237</v>
      </c>
      <c r="B110" s="21" t="s">
        <v>227</v>
      </c>
      <c r="C110" s="21" t="s">
        <v>228</v>
      </c>
      <c r="D110" s="21" t="s">
        <v>233</v>
      </c>
      <c r="E110" s="21" t="s">
        <v>181</v>
      </c>
      <c r="F110" s="22">
        <v>33.049999999999997</v>
      </c>
      <c r="G110" s="22">
        <v>366.95</v>
      </c>
      <c r="H110" s="22">
        <v>7.5</v>
      </c>
      <c r="I110" s="22">
        <v>4.5</v>
      </c>
      <c r="J110" s="22">
        <v>0</v>
      </c>
      <c r="K110" s="22">
        <v>4.5</v>
      </c>
      <c r="L110" s="22">
        <v>0</v>
      </c>
      <c r="M110" s="22">
        <v>416.5</v>
      </c>
      <c r="N110" s="12">
        <f t="shared" si="2"/>
        <v>7.9351740696278511E-2</v>
      </c>
    </row>
    <row r="111" spans="1:14" x14ac:dyDescent="0.25">
      <c r="A111" t="s">
        <v>100</v>
      </c>
      <c r="B111">
        <f>COUNTA(B74:B110)</f>
        <v>37</v>
      </c>
      <c r="F111">
        <f t="shared" ref="F111:M111" si="4">SUM(F74:F110)</f>
        <v>1518.72</v>
      </c>
      <c r="G111">
        <f t="shared" si="4"/>
        <v>19243.970000000005</v>
      </c>
      <c r="H111">
        <f t="shared" si="4"/>
        <v>1322.9899999999998</v>
      </c>
      <c r="I111">
        <f t="shared" si="4"/>
        <v>100.2</v>
      </c>
      <c r="J111">
        <f t="shared" si="4"/>
        <v>4.5</v>
      </c>
      <c r="K111">
        <f t="shared" si="4"/>
        <v>98.9</v>
      </c>
      <c r="L111">
        <f t="shared" si="4"/>
        <v>0</v>
      </c>
      <c r="M111">
        <f t="shared" si="4"/>
        <v>22329.769999999997</v>
      </c>
      <c r="N111" s="12">
        <f t="shared" si="2"/>
        <v>6.8013239724367971E-2</v>
      </c>
    </row>
    <row r="112" spans="1:14" x14ac:dyDescent="0.25">
      <c r="A112" s="3"/>
      <c r="B112" s="4"/>
      <c r="C112" s="4"/>
      <c r="D112" s="3"/>
      <c r="E112" s="4"/>
      <c r="F112" s="3"/>
      <c r="G112" s="3"/>
      <c r="H112" s="3"/>
      <c r="I112" s="3"/>
      <c r="J112" s="3"/>
      <c r="K112" s="3"/>
      <c r="L112" s="3"/>
      <c r="M112" s="3"/>
      <c r="N112" s="12"/>
    </row>
    <row r="113" spans="1:14" x14ac:dyDescent="0.25">
      <c r="A113" s="21" t="s">
        <v>244</v>
      </c>
      <c r="B113" s="21" t="s">
        <v>154</v>
      </c>
      <c r="C113" s="21" t="s">
        <v>155</v>
      </c>
      <c r="D113" s="21" t="s">
        <v>156</v>
      </c>
      <c r="E113" s="21" t="s">
        <v>157</v>
      </c>
      <c r="F113" s="22">
        <v>0</v>
      </c>
      <c r="G113" s="22">
        <v>447.22</v>
      </c>
      <c r="H113" s="22">
        <v>167.33</v>
      </c>
      <c r="I113" s="22">
        <v>6</v>
      </c>
      <c r="J113" s="22">
        <v>0</v>
      </c>
      <c r="K113" s="22">
        <v>0</v>
      </c>
      <c r="L113" s="22">
        <v>0</v>
      </c>
      <c r="M113" s="22">
        <v>620.54999999999995</v>
      </c>
      <c r="N113" s="12">
        <f t="shared" si="2"/>
        <v>0</v>
      </c>
    </row>
    <row r="114" spans="1:14" x14ac:dyDescent="0.25">
      <c r="A114" s="21" t="s">
        <v>244</v>
      </c>
      <c r="B114" s="21" t="s">
        <v>154</v>
      </c>
      <c r="C114" s="21" t="s">
        <v>155</v>
      </c>
      <c r="D114" s="21" t="s">
        <v>158</v>
      </c>
      <c r="E114" s="21" t="s">
        <v>159</v>
      </c>
      <c r="F114" s="22">
        <v>5.8</v>
      </c>
      <c r="G114" s="22">
        <v>406.59</v>
      </c>
      <c r="H114" s="22">
        <v>6</v>
      </c>
      <c r="I114" s="22">
        <v>0</v>
      </c>
      <c r="J114" s="22">
        <v>0</v>
      </c>
      <c r="K114" s="22">
        <v>0</v>
      </c>
      <c r="L114" s="22">
        <v>0</v>
      </c>
      <c r="M114" s="22">
        <v>418.39</v>
      </c>
      <c r="N114" s="12">
        <f t="shared" si="2"/>
        <v>1.3862664021606635E-2</v>
      </c>
    </row>
    <row r="115" spans="1:14" x14ac:dyDescent="0.25">
      <c r="A115" s="21" t="s">
        <v>244</v>
      </c>
      <c r="B115" s="21" t="s">
        <v>154</v>
      </c>
      <c r="C115" s="21" t="s">
        <v>155</v>
      </c>
      <c r="D115" s="21" t="s">
        <v>160</v>
      </c>
      <c r="E115" s="21" t="s">
        <v>161</v>
      </c>
      <c r="F115" s="22">
        <v>41.71</v>
      </c>
      <c r="G115" s="22">
        <v>697.43</v>
      </c>
      <c r="H115" s="22">
        <v>18</v>
      </c>
      <c r="I115" s="22">
        <v>6</v>
      </c>
      <c r="J115" s="22">
        <v>0</v>
      </c>
      <c r="K115" s="22">
        <v>0</v>
      </c>
      <c r="L115" s="22">
        <v>0</v>
      </c>
      <c r="M115" s="22">
        <v>763.14</v>
      </c>
      <c r="N115" s="12">
        <f t="shared" si="2"/>
        <v>5.4655764342060438E-2</v>
      </c>
    </row>
    <row r="116" spans="1:14" x14ac:dyDescent="0.25">
      <c r="A116" s="21" t="s">
        <v>244</v>
      </c>
      <c r="B116" s="21" t="s">
        <v>154</v>
      </c>
      <c r="C116" s="21" t="s">
        <v>155</v>
      </c>
      <c r="D116" s="21" t="s">
        <v>238</v>
      </c>
      <c r="E116" s="21" t="s">
        <v>239</v>
      </c>
      <c r="F116" s="22">
        <v>0</v>
      </c>
      <c r="G116" s="22">
        <v>102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102</v>
      </c>
      <c r="N116" s="12">
        <f t="shared" si="2"/>
        <v>0</v>
      </c>
    </row>
    <row r="117" spans="1:14" x14ac:dyDescent="0.25">
      <c r="A117" s="21" t="s">
        <v>244</v>
      </c>
      <c r="B117" s="21" t="s">
        <v>154</v>
      </c>
      <c r="C117" s="21" t="s">
        <v>155</v>
      </c>
      <c r="D117" s="21" t="s">
        <v>162</v>
      </c>
      <c r="E117" s="21" t="s">
        <v>163</v>
      </c>
      <c r="F117" s="22">
        <v>0.7</v>
      </c>
      <c r="G117" s="22">
        <v>417.22</v>
      </c>
      <c r="H117" s="22">
        <v>6.2</v>
      </c>
      <c r="I117" s="22">
        <v>0</v>
      </c>
      <c r="J117" s="22">
        <v>0</v>
      </c>
      <c r="K117" s="22">
        <v>0</v>
      </c>
      <c r="L117" s="22">
        <v>0</v>
      </c>
      <c r="M117" s="22">
        <v>424.12</v>
      </c>
      <c r="N117" s="12">
        <f t="shared" si="2"/>
        <v>1.6504762802980288E-3</v>
      </c>
    </row>
    <row r="118" spans="1:14" x14ac:dyDescent="0.25">
      <c r="A118" s="21" t="s">
        <v>244</v>
      </c>
      <c r="B118" s="21" t="s">
        <v>154</v>
      </c>
      <c r="C118" s="21" t="s">
        <v>155</v>
      </c>
      <c r="D118" s="21" t="s">
        <v>240</v>
      </c>
      <c r="E118" s="21" t="s">
        <v>241</v>
      </c>
      <c r="F118" s="22">
        <v>0</v>
      </c>
      <c r="G118" s="22">
        <v>48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48</v>
      </c>
      <c r="N118" s="12">
        <f t="shared" si="2"/>
        <v>0</v>
      </c>
    </row>
    <row r="119" spans="1:14" x14ac:dyDescent="0.25">
      <c r="A119" s="21" t="s">
        <v>244</v>
      </c>
      <c r="B119" s="21" t="s">
        <v>164</v>
      </c>
      <c r="C119" s="21" t="s">
        <v>112</v>
      </c>
      <c r="D119" s="21" t="s">
        <v>165</v>
      </c>
      <c r="E119" s="21" t="s">
        <v>166</v>
      </c>
      <c r="F119" s="22">
        <v>25</v>
      </c>
      <c r="G119" s="22">
        <v>769.75</v>
      </c>
      <c r="H119" s="22">
        <v>6.6</v>
      </c>
      <c r="I119" s="22">
        <v>4.5</v>
      </c>
      <c r="J119" s="22">
        <v>0</v>
      </c>
      <c r="K119" s="22">
        <v>0</v>
      </c>
      <c r="L119" s="22">
        <v>0</v>
      </c>
      <c r="M119" s="22">
        <v>805.85</v>
      </c>
      <c r="N119" s="12">
        <f t="shared" si="2"/>
        <v>3.1023143264875597E-2</v>
      </c>
    </row>
    <row r="120" spans="1:14" x14ac:dyDescent="0.25">
      <c r="A120" s="21" t="s">
        <v>244</v>
      </c>
      <c r="B120" s="21" t="s">
        <v>164</v>
      </c>
      <c r="C120" s="21" t="s">
        <v>112</v>
      </c>
      <c r="D120" s="21" t="s">
        <v>167</v>
      </c>
      <c r="E120" s="21" t="s">
        <v>168</v>
      </c>
      <c r="F120" s="22">
        <v>25.7</v>
      </c>
      <c r="G120" s="22">
        <v>733.1</v>
      </c>
      <c r="H120" s="22">
        <v>7</v>
      </c>
      <c r="I120" s="22">
        <v>6</v>
      </c>
      <c r="J120" s="22">
        <v>0</v>
      </c>
      <c r="K120" s="22">
        <v>6</v>
      </c>
      <c r="L120" s="22">
        <v>0</v>
      </c>
      <c r="M120" s="22">
        <v>777.8</v>
      </c>
      <c r="N120" s="12">
        <f t="shared" si="2"/>
        <v>3.3041913088197483E-2</v>
      </c>
    </row>
    <row r="121" spans="1:14" x14ac:dyDescent="0.25">
      <c r="A121" s="21" t="s">
        <v>244</v>
      </c>
      <c r="B121" s="21" t="s">
        <v>169</v>
      </c>
      <c r="C121" s="21" t="s">
        <v>117</v>
      </c>
      <c r="D121" s="21" t="s">
        <v>170</v>
      </c>
      <c r="E121" s="21" t="s">
        <v>171</v>
      </c>
      <c r="F121" s="22">
        <v>113.3</v>
      </c>
      <c r="G121" s="22">
        <v>327.39999999999998</v>
      </c>
      <c r="H121" s="22">
        <v>50</v>
      </c>
      <c r="I121" s="22">
        <v>0</v>
      </c>
      <c r="J121" s="22">
        <v>0</v>
      </c>
      <c r="K121" s="22">
        <v>0</v>
      </c>
      <c r="L121" s="22">
        <v>0</v>
      </c>
      <c r="M121" s="22">
        <v>490.7</v>
      </c>
      <c r="N121" s="12">
        <f t="shared" si="2"/>
        <v>0.23089464030976156</v>
      </c>
    </row>
    <row r="122" spans="1:14" x14ac:dyDescent="0.25">
      <c r="A122" s="21" t="s">
        <v>244</v>
      </c>
      <c r="B122" s="21" t="s">
        <v>169</v>
      </c>
      <c r="C122" s="21" t="s">
        <v>117</v>
      </c>
      <c r="D122" s="21" t="s">
        <v>172</v>
      </c>
      <c r="E122" s="21" t="s">
        <v>173</v>
      </c>
      <c r="F122" s="22">
        <v>38</v>
      </c>
      <c r="G122" s="22">
        <v>329.1</v>
      </c>
      <c r="H122" s="22">
        <v>9</v>
      </c>
      <c r="I122" s="22">
        <v>0</v>
      </c>
      <c r="J122" s="22">
        <v>0</v>
      </c>
      <c r="K122" s="22">
        <v>0</v>
      </c>
      <c r="L122" s="22">
        <v>0</v>
      </c>
      <c r="M122" s="22">
        <v>376.1</v>
      </c>
      <c r="N122" s="12">
        <f t="shared" si="2"/>
        <v>0.10103695825578303</v>
      </c>
    </row>
    <row r="123" spans="1:14" x14ac:dyDescent="0.25">
      <c r="A123" s="21" t="s">
        <v>244</v>
      </c>
      <c r="B123" s="21" t="s">
        <v>169</v>
      </c>
      <c r="C123" s="21" t="s">
        <v>117</v>
      </c>
      <c r="D123" s="21" t="s">
        <v>174</v>
      </c>
      <c r="E123" s="21" t="s">
        <v>175</v>
      </c>
      <c r="F123" s="22">
        <v>31.3</v>
      </c>
      <c r="G123" s="22">
        <v>458.1</v>
      </c>
      <c r="H123" s="22">
        <v>35.5</v>
      </c>
      <c r="I123" s="22">
        <v>0</v>
      </c>
      <c r="J123" s="22">
        <v>0</v>
      </c>
      <c r="K123" s="22">
        <v>0</v>
      </c>
      <c r="L123" s="22">
        <v>0</v>
      </c>
      <c r="M123" s="22">
        <v>524.9</v>
      </c>
      <c r="N123" s="12">
        <f t="shared" si="2"/>
        <v>5.9630405791579355E-2</v>
      </c>
    </row>
    <row r="124" spans="1:14" x14ac:dyDescent="0.25">
      <c r="A124" s="21" t="s">
        <v>244</v>
      </c>
      <c r="B124" s="21" t="s">
        <v>169</v>
      </c>
      <c r="C124" s="21" t="s">
        <v>117</v>
      </c>
      <c r="D124" s="21" t="s">
        <v>176</v>
      </c>
      <c r="E124" s="21" t="s">
        <v>177</v>
      </c>
      <c r="F124" s="22">
        <v>55.5</v>
      </c>
      <c r="G124" s="22">
        <v>238.5</v>
      </c>
      <c r="H124" s="22">
        <v>54</v>
      </c>
      <c r="I124" s="22">
        <v>0</v>
      </c>
      <c r="J124" s="22">
        <v>0</v>
      </c>
      <c r="K124" s="22">
        <v>0</v>
      </c>
      <c r="L124" s="22">
        <v>0</v>
      </c>
      <c r="M124" s="22">
        <v>365.25</v>
      </c>
      <c r="N124" s="12">
        <f t="shared" si="2"/>
        <v>0.15195071868583163</v>
      </c>
    </row>
    <row r="125" spans="1:14" x14ac:dyDescent="0.25">
      <c r="A125" s="21" t="s">
        <v>244</v>
      </c>
      <c r="B125" s="21" t="s">
        <v>169</v>
      </c>
      <c r="C125" s="21" t="s">
        <v>117</v>
      </c>
      <c r="D125" s="21" t="s">
        <v>178</v>
      </c>
      <c r="E125" s="21" t="s">
        <v>179</v>
      </c>
      <c r="F125" s="22">
        <v>35.76</v>
      </c>
      <c r="G125" s="22">
        <v>577.44000000000005</v>
      </c>
      <c r="H125" s="22">
        <v>15</v>
      </c>
      <c r="I125" s="22">
        <v>0</v>
      </c>
      <c r="J125" s="22">
        <v>0</v>
      </c>
      <c r="K125" s="22">
        <v>0</v>
      </c>
      <c r="L125" s="22">
        <v>0</v>
      </c>
      <c r="M125" s="22">
        <v>628.20000000000005</v>
      </c>
      <c r="N125" s="12">
        <f t="shared" si="2"/>
        <v>5.6924546322827119E-2</v>
      </c>
    </row>
    <row r="126" spans="1:14" x14ac:dyDescent="0.25">
      <c r="A126" s="21" t="s">
        <v>244</v>
      </c>
      <c r="B126" s="21" t="s">
        <v>169</v>
      </c>
      <c r="C126" s="21" t="s">
        <v>117</v>
      </c>
      <c r="D126" s="21" t="s">
        <v>180</v>
      </c>
      <c r="E126" s="21" t="s">
        <v>181</v>
      </c>
      <c r="F126" s="22">
        <v>8.4</v>
      </c>
      <c r="G126" s="22">
        <v>274.60000000000002</v>
      </c>
      <c r="H126" s="22">
        <v>13.5</v>
      </c>
      <c r="I126" s="22">
        <v>0</v>
      </c>
      <c r="J126" s="22">
        <v>0</v>
      </c>
      <c r="K126" s="22">
        <v>0</v>
      </c>
      <c r="L126" s="22">
        <v>0</v>
      </c>
      <c r="M126" s="22">
        <v>296.5</v>
      </c>
      <c r="N126" s="12">
        <f t="shared" si="2"/>
        <v>2.8330522765598651E-2</v>
      </c>
    </row>
    <row r="127" spans="1:14" x14ac:dyDescent="0.25">
      <c r="A127" s="21" t="s">
        <v>244</v>
      </c>
      <c r="B127" s="21" t="s">
        <v>182</v>
      </c>
      <c r="C127" s="21" t="s">
        <v>120</v>
      </c>
      <c r="D127" s="21" t="s">
        <v>183</v>
      </c>
      <c r="E127" s="21" t="s">
        <v>184</v>
      </c>
      <c r="F127" s="22">
        <v>31</v>
      </c>
      <c r="G127" s="22">
        <v>248.25</v>
      </c>
      <c r="H127" s="22">
        <v>51</v>
      </c>
      <c r="I127" s="22">
        <v>0</v>
      </c>
      <c r="J127" s="22">
        <v>0</v>
      </c>
      <c r="K127" s="22">
        <v>0</v>
      </c>
      <c r="L127" s="22">
        <v>0</v>
      </c>
      <c r="M127" s="22">
        <v>330.25</v>
      </c>
      <c r="N127" s="12">
        <f t="shared" si="2"/>
        <v>9.3868281604844811E-2</v>
      </c>
    </row>
    <row r="128" spans="1:14" x14ac:dyDescent="0.25">
      <c r="A128" s="21" t="s">
        <v>244</v>
      </c>
      <c r="B128" s="21" t="s">
        <v>182</v>
      </c>
      <c r="C128" s="21" t="s">
        <v>120</v>
      </c>
      <c r="D128" s="21" t="s">
        <v>185</v>
      </c>
      <c r="E128" s="21" t="s">
        <v>186</v>
      </c>
      <c r="F128" s="22">
        <v>15.95</v>
      </c>
      <c r="G128" s="22">
        <v>408.35</v>
      </c>
      <c r="H128" s="22">
        <v>40.5</v>
      </c>
      <c r="I128" s="22">
        <v>0</v>
      </c>
      <c r="J128" s="22">
        <v>0</v>
      </c>
      <c r="K128" s="22">
        <v>0</v>
      </c>
      <c r="L128" s="22">
        <v>0</v>
      </c>
      <c r="M128" s="22">
        <v>480.9</v>
      </c>
      <c r="N128" s="12">
        <f t="shared" si="2"/>
        <v>3.316697858182574E-2</v>
      </c>
    </row>
    <row r="129" spans="1:14" x14ac:dyDescent="0.25">
      <c r="A129" s="21" t="s">
        <v>244</v>
      </c>
      <c r="B129" s="21" t="s">
        <v>182</v>
      </c>
      <c r="C129" s="21" t="s">
        <v>120</v>
      </c>
      <c r="D129" s="21" t="s">
        <v>187</v>
      </c>
      <c r="E129" s="21" t="s">
        <v>188</v>
      </c>
      <c r="F129" s="22">
        <v>67.349999999999994</v>
      </c>
      <c r="G129" s="22">
        <v>328.5</v>
      </c>
      <c r="H129" s="22">
        <v>32.9</v>
      </c>
      <c r="I129" s="22">
        <v>0</v>
      </c>
      <c r="J129" s="22">
        <v>0</v>
      </c>
      <c r="K129" s="22">
        <v>4.5</v>
      </c>
      <c r="L129" s="22">
        <v>0</v>
      </c>
      <c r="M129" s="22">
        <v>433.25</v>
      </c>
      <c r="N129" s="12">
        <f t="shared" si="2"/>
        <v>0.15545297172533179</v>
      </c>
    </row>
    <row r="130" spans="1:14" x14ac:dyDescent="0.25">
      <c r="A130" s="21" t="s">
        <v>244</v>
      </c>
      <c r="B130" s="21" t="s">
        <v>182</v>
      </c>
      <c r="C130" s="21" t="s">
        <v>120</v>
      </c>
      <c r="D130" s="21" t="s">
        <v>189</v>
      </c>
      <c r="E130" s="21" t="s">
        <v>190</v>
      </c>
      <c r="F130" s="22">
        <v>14.54</v>
      </c>
      <c r="G130" s="22">
        <v>221.31</v>
      </c>
      <c r="H130" s="22">
        <v>78</v>
      </c>
      <c r="I130" s="22">
        <v>30</v>
      </c>
      <c r="J130" s="22">
        <v>0</v>
      </c>
      <c r="K130" s="22">
        <v>23</v>
      </c>
      <c r="L130" s="22">
        <v>0</v>
      </c>
      <c r="M130" s="22">
        <v>372.1</v>
      </c>
      <c r="N130" s="12">
        <f t="shared" si="2"/>
        <v>3.9075517334049979E-2</v>
      </c>
    </row>
    <row r="131" spans="1:14" x14ac:dyDescent="0.25">
      <c r="A131" s="21" t="s">
        <v>244</v>
      </c>
      <c r="B131" s="21" t="s">
        <v>191</v>
      </c>
      <c r="C131" s="21" t="s">
        <v>192</v>
      </c>
      <c r="D131" s="21" t="s">
        <v>193</v>
      </c>
      <c r="E131" s="21" t="s">
        <v>194</v>
      </c>
      <c r="F131" s="22">
        <v>70.14</v>
      </c>
      <c r="G131" s="22">
        <v>2168.61</v>
      </c>
      <c r="H131" s="22">
        <v>18</v>
      </c>
      <c r="I131" s="22">
        <v>12</v>
      </c>
      <c r="J131" s="22">
        <v>0</v>
      </c>
      <c r="K131" s="22">
        <v>0</v>
      </c>
      <c r="L131" s="22">
        <v>0</v>
      </c>
      <c r="M131" s="22">
        <v>2268.75</v>
      </c>
      <c r="N131" s="12">
        <f t="shared" si="2"/>
        <v>3.0915702479338843E-2</v>
      </c>
    </row>
    <row r="132" spans="1:14" x14ac:dyDescent="0.25">
      <c r="A132" s="21" t="s">
        <v>244</v>
      </c>
      <c r="B132" s="21" t="s">
        <v>195</v>
      </c>
      <c r="C132" s="21" t="s">
        <v>123</v>
      </c>
      <c r="D132" s="21" t="s">
        <v>196</v>
      </c>
      <c r="E132" s="21" t="s">
        <v>197</v>
      </c>
      <c r="F132" s="22">
        <v>20.2</v>
      </c>
      <c r="G132" s="22">
        <v>937.5</v>
      </c>
      <c r="H132" s="22">
        <v>21.2</v>
      </c>
      <c r="I132" s="22">
        <v>0</v>
      </c>
      <c r="J132" s="22">
        <v>0</v>
      </c>
      <c r="K132" s="22">
        <v>0</v>
      </c>
      <c r="L132" s="22">
        <v>0</v>
      </c>
      <c r="M132" s="22">
        <v>978.9</v>
      </c>
      <c r="N132" s="12">
        <f t="shared" ref="N132:N195" si="5">F132/M132</f>
        <v>2.0635407089590357E-2</v>
      </c>
    </row>
    <row r="133" spans="1:14" x14ac:dyDescent="0.25">
      <c r="A133" s="21" t="s">
        <v>244</v>
      </c>
      <c r="B133" s="21" t="s">
        <v>198</v>
      </c>
      <c r="C133" s="21" t="s">
        <v>199</v>
      </c>
      <c r="D133" s="21" t="s">
        <v>200</v>
      </c>
      <c r="E133" s="21" t="s">
        <v>201</v>
      </c>
      <c r="F133" s="22">
        <v>17</v>
      </c>
      <c r="G133" s="22">
        <v>564.1</v>
      </c>
      <c r="H133" s="22">
        <v>144</v>
      </c>
      <c r="I133" s="22">
        <v>10.5</v>
      </c>
      <c r="J133" s="22">
        <v>0</v>
      </c>
      <c r="K133" s="22">
        <v>10.5</v>
      </c>
      <c r="L133" s="22">
        <v>0</v>
      </c>
      <c r="M133" s="22">
        <v>746.1</v>
      </c>
      <c r="N133" s="12">
        <f t="shared" si="5"/>
        <v>2.2785149443774293E-2</v>
      </c>
    </row>
    <row r="134" spans="1:14" x14ac:dyDescent="0.25">
      <c r="A134" s="21" t="s">
        <v>244</v>
      </c>
      <c r="B134" s="21" t="s">
        <v>198</v>
      </c>
      <c r="C134" s="21" t="s">
        <v>199</v>
      </c>
      <c r="D134" s="21" t="s">
        <v>202</v>
      </c>
      <c r="E134" s="21" t="s">
        <v>173</v>
      </c>
      <c r="F134" s="22">
        <v>17</v>
      </c>
      <c r="G134" s="22">
        <v>505.25</v>
      </c>
      <c r="H134" s="22">
        <v>13.5</v>
      </c>
      <c r="I134" s="22">
        <v>9</v>
      </c>
      <c r="J134" s="22">
        <v>0</v>
      </c>
      <c r="K134" s="22">
        <v>13.5</v>
      </c>
      <c r="L134" s="22">
        <v>0</v>
      </c>
      <c r="M134" s="22">
        <v>558.25</v>
      </c>
      <c r="N134" s="12">
        <f t="shared" si="5"/>
        <v>3.0452306314375281E-2</v>
      </c>
    </row>
    <row r="135" spans="1:14" x14ac:dyDescent="0.25">
      <c r="A135" s="21" t="s">
        <v>244</v>
      </c>
      <c r="B135" s="21" t="s">
        <v>198</v>
      </c>
      <c r="C135" s="21" t="s">
        <v>199</v>
      </c>
      <c r="D135" s="21" t="s">
        <v>203</v>
      </c>
      <c r="E135" s="21" t="s">
        <v>204</v>
      </c>
      <c r="F135" s="22">
        <v>32</v>
      </c>
      <c r="G135" s="22">
        <v>826.65</v>
      </c>
      <c r="H135" s="22">
        <v>186.25</v>
      </c>
      <c r="I135" s="22">
        <v>12</v>
      </c>
      <c r="J135" s="22">
        <v>0</v>
      </c>
      <c r="K135" s="22">
        <v>12</v>
      </c>
      <c r="L135" s="22">
        <v>0</v>
      </c>
      <c r="M135" s="22">
        <v>1075.4000000000001</v>
      </c>
      <c r="N135" s="12">
        <f t="shared" si="5"/>
        <v>2.9756369722893805E-2</v>
      </c>
    </row>
    <row r="136" spans="1:14" x14ac:dyDescent="0.25">
      <c r="A136" s="21" t="s">
        <v>244</v>
      </c>
      <c r="B136" s="21" t="s">
        <v>198</v>
      </c>
      <c r="C136" s="21" t="s">
        <v>199</v>
      </c>
      <c r="D136" s="21" t="s">
        <v>205</v>
      </c>
      <c r="E136" s="21" t="s">
        <v>175</v>
      </c>
      <c r="F136" s="22">
        <v>18.899999999999999</v>
      </c>
      <c r="G136" s="22">
        <v>900.6</v>
      </c>
      <c r="H136" s="22">
        <v>21</v>
      </c>
      <c r="I136" s="22">
        <v>9</v>
      </c>
      <c r="J136" s="22">
        <v>9</v>
      </c>
      <c r="K136" s="22">
        <v>9</v>
      </c>
      <c r="L136" s="22">
        <v>0</v>
      </c>
      <c r="M136" s="22">
        <v>967.5</v>
      </c>
      <c r="N136" s="12">
        <f t="shared" si="5"/>
        <v>1.9534883720930232E-2</v>
      </c>
    </row>
    <row r="137" spans="1:14" x14ac:dyDescent="0.25">
      <c r="A137" s="21" t="s">
        <v>244</v>
      </c>
      <c r="B137" s="21" t="s">
        <v>198</v>
      </c>
      <c r="C137" s="21" t="s">
        <v>199</v>
      </c>
      <c r="D137" s="21" t="s">
        <v>206</v>
      </c>
      <c r="E137" s="21" t="s">
        <v>179</v>
      </c>
      <c r="F137" s="22">
        <v>13.5</v>
      </c>
      <c r="G137" s="22">
        <v>1001.3</v>
      </c>
      <c r="H137" s="22">
        <v>18</v>
      </c>
      <c r="I137" s="22">
        <v>9</v>
      </c>
      <c r="J137" s="22">
        <v>0</v>
      </c>
      <c r="K137" s="22">
        <v>9</v>
      </c>
      <c r="L137" s="22">
        <v>0</v>
      </c>
      <c r="M137" s="22">
        <v>1050.8</v>
      </c>
      <c r="N137" s="12">
        <f t="shared" si="5"/>
        <v>1.2847354396650171E-2</v>
      </c>
    </row>
    <row r="138" spans="1:14" x14ac:dyDescent="0.25">
      <c r="A138" s="21" t="s">
        <v>244</v>
      </c>
      <c r="B138" s="21" t="s">
        <v>207</v>
      </c>
      <c r="C138" s="21" t="s">
        <v>121</v>
      </c>
      <c r="D138" s="21" t="s">
        <v>208</v>
      </c>
      <c r="E138" s="21" t="s">
        <v>177</v>
      </c>
      <c r="F138" s="22">
        <v>255.3</v>
      </c>
      <c r="G138" s="22">
        <v>1459.7</v>
      </c>
      <c r="H138" s="22">
        <v>223.5</v>
      </c>
      <c r="I138" s="22">
        <v>0</v>
      </c>
      <c r="J138" s="22">
        <v>0</v>
      </c>
      <c r="K138" s="22">
        <v>4.5</v>
      </c>
      <c r="L138" s="22">
        <v>0</v>
      </c>
      <c r="M138" s="22">
        <v>1974.5</v>
      </c>
      <c r="N138" s="12">
        <f t="shared" si="5"/>
        <v>0.12929855659660675</v>
      </c>
    </row>
    <row r="139" spans="1:14" x14ac:dyDescent="0.25">
      <c r="A139" s="21" t="s">
        <v>244</v>
      </c>
      <c r="B139" s="21" t="s">
        <v>209</v>
      </c>
      <c r="C139" s="21" t="s">
        <v>210</v>
      </c>
      <c r="D139" s="21" t="s">
        <v>211</v>
      </c>
      <c r="E139" s="21" t="s">
        <v>171</v>
      </c>
      <c r="F139" s="22">
        <v>21.77</v>
      </c>
      <c r="G139" s="22">
        <v>604.62</v>
      </c>
      <c r="H139" s="22">
        <v>110.06</v>
      </c>
      <c r="I139" s="22">
        <v>4.5</v>
      </c>
      <c r="J139" s="22">
        <v>0</v>
      </c>
      <c r="K139" s="22">
        <v>9</v>
      </c>
      <c r="L139" s="22">
        <v>0</v>
      </c>
      <c r="M139" s="22">
        <v>749.95</v>
      </c>
      <c r="N139" s="12">
        <f t="shared" si="5"/>
        <v>2.9028601906793784E-2</v>
      </c>
    </row>
    <row r="140" spans="1:14" x14ac:dyDescent="0.25">
      <c r="A140" s="21" t="s">
        <v>244</v>
      </c>
      <c r="B140" s="21" t="s">
        <v>209</v>
      </c>
      <c r="C140" s="21" t="s">
        <v>210</v>
      </c>
      <c r="D140" s="21" t="s">
        <v>212</v>
      </c>
      <c r="E140" s="21" t="s">
        <v>213</v>
      </c>
      <c r="F140" s="22">
        <v>31.6</v>
      </c>
      <c r="G140" s="22">
        <v>440.6</v>
      </c>
      <c r="H140" s="22">
        <v>18</v>
      </c>
      <c r="I140" s="22">
        <v>4.5</v>
      </c>
      <c r="J140" s="22">
        <v>0</v>
      </c>
      <c r="K140" s="22">
        <v>0</v>
      </c>
      <c r="L140" s="22">
        <v>0</v>
      </c>
      <c r="M140" s="22">
        <v>496.7</v>
      </c>
      <c r="N140" s="12">
        <f t="shared" si="5"/>
        <v>6.3619891282464272E-2</v>
      </c>
    </row>
    <row r="141" spans="1:14" x14ac:dyDescent="0.25">
      <c r="A141" s="21" t="s">
        <v>244</v>
      </c>
      <c r="B141" s="21" t="s">
        <v>214</v>
      </c>
      <c r="C141" s="21" t="s">
        <v>118</v>
      </c>
      <c r="D141" s="21" t="s">
        <v>215</v>
      </c>
      <c r="E141" s="21" t="s">
        <v>216</v>
      </c>
      <c r="F141" s="22">
        <v>125.36</v>
      </c>
      <c r="G141" s="22">
        <v>1650.64</v>
      </c>
      <c r="H141" s="22">
        <v>27</v>
      </c>
      <c r="I141" s="22">
        <v>0</v>
      </c>
      <c r="J141" s="22">
        <v>0</v>
      </c>
      <c r="K141" s="22">
        <v>0</v>
      </c>
      <c r="L141" s="22">
        <v>0</v>
      </c>
      <c r="M141" s="22">
        <v>1803</v>
      </c>
      <c r="N141" s="12">
        <f t="shared" si="5"/>
        <v>6.9528563505268995E-2</v>
      </c>
    </row>
    <row r="142" spans="1:14" x14ac:dyDescent="0.25">
      <c r="A142" s="21" t="s">
        <v>244</v>
      </c>
      <c r="B142" s="21" t="s">
        <v>214</v>
      </c>
      <c r="C142" s="21" t="s">
        <v>118</v>
      </c>
      <c r="D142" s="21" t="s">
        <v>217</v>
      </c>
      <c r="E142" s="21" t="s">
        <v>218</v>
      </c>
      <c r="F142" s="22">
        <v>72.099999999999994</v>
      </c>
      <c r="G142" s="22">
        <v>474.9</v>
      </c>
      <c r="H142" s="22">
        <v>18</v>
      </c>
      <c r="I142" s="22">
        <v>0</v>
      </c>
      <c r="J142" s="22">
        <v>0</v>
      </c>
      <c r="K142" s="22">
        <v>0</v>
      </c>
      <c r="L142" s="22">
        <v>0</v>
      </c>
      <c r="M142" s="22">
        <v>565</v>
      </c>
      <c r="N142" s="12">
        <f t="shared" si="5"/>
        <v>0.12761061946902655</v>
      </c>
    </row>
    <row r="143" spans="1:14" x14ac:dyDescent="0.25">
      <c r="A143" s="21" t="s">
        <v>244</v>
      </c>
      <c r="B143" s="21" t="s">
        <v>219</v>
      </c>
      <c r="C143" s="21" t="s">
        <v>220</v>
      </c>
      <c r="D143" s="21" t="s">
        <v>221</v>
      </c>
      <c r="E143" s="21" t="s">
        <v>222</v>
      </c>
      <c r="F143" s="22">
        <v>0</v>
      </c>
      <c r="G143" s="22">
        <v>516</v>
      </c>
      <c r="H143" s="22">
        <v>6.75</v>
      </c>
      <c r="I143" s="22">
        <v>0</v>
      </c>
      <c r="J143" s="22">
        <v>0</v>
      </c>
      <c r="K143" s="22">
        <v>0</v>
      </c>
      <c r="L143" s="22">
        <v>0</v>
      </c>
      <c r="M143" s="22">
        <v>522.75</v>
      </c>
      <c r="N143" s="12">
        <f t="shared" si="5"/>
        <v>0</v>
      </c>
    </row>
    <row r="144" spans="1:14" x14ac:dyDescent="0.25">
      <c r="A144" s="21" t="s">
        <v>244</v>
      </c>
      <c r="B144" s="21" t="s">
        <v>223</v>
      </c>
      <c r="C144" s="21" t="s">
        <v>224</v>
      </c>
      <c r="D144" s="21" t="s">
        <v>225</v>
      </c>
      <c r="E144" s="21" t="s">
        <v>226</v>
      </c>
      <c r="F144" s="22">
        <v>108.4</v>
      </c>
      <c r="G144" s="22">
        <v>1884.76</v>
      </c>
      <c r="H144" s="22">
        <v>124.44</v>
      </c>
      <c r="I144" s="22">
        <v>12</v>
      </c>
      <c r="J144" s="22">
        <v>0</v>
      </c>
      <c r="K144" s="22">
        <v>0</v>
      </c>
      <c r="L144" s="22">
        <v>0</v>
      </c>
      <c r="M144" s="22">
        <v>2129.6</v>
      </c>
      <c r="N144" s="12">
        <f t="shared" si="5"/>
        <v>5.0901577761081895E-2</v>
      </c>
    </row>
    <row r="145" spans="1:14" x14ac:dyDescent="0.25">
      <c r="A145" s="21" t="s">
        <v>244</v>
      </c>
      <c r="B145" s="21" t="s">
        <v>227</v>
      </c>
      <c r="C145" s="21" t="s">
        <v>228</v>
      </c>
      <c r="D145" s="21" t="s">
        <v>242</v>
      </c>
      <c r="E145" s="21" t="s">
        <v>243</v>
      </c>
      <c r="F145" s="22">
        <v>0</v>
      </c>
      <c r="G145" s="22">
        <v>187.44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188.18</v>
      </c>
      <c r="N145" s="12">
        <f t="shared" si="5"/>
        <v>0</v>
      </c>
    </row>
    <row r="146" spans="1:14" x14ac:dyDescent="0.25">
      <c r="A146" s="21" t="s">
        <v>244</v>
      </c>
      <c r="B146" s="21" t="s">
        <v>227</v>
      </c>
      <c r="C146" s="21" t="s">
        <v>228</v>
      </c>
      <c r="D146" s="21" t="s">
        <v>235</v>
      </c>
      <c r="E146" s="21" t="s">
        <v>236</v>
      </c>
      <c r="F146" s="22">
        <v>7.36</v>
      </c>
      <c r="G146" s="22">
        <v>252.64</v>
      </c>
      <c r="H146" s="22">
        <v>7.5</v>
      </c>
      <c r="I146" s="22">
        <v>6</v>
      </c>
      <c r="J146" s="22">
        <v>0</v>
      </c>
      <c r="K146" s="22">
        <v>6</v>
      </c>
      <c r="L146" s="22">
        <v>0</v>
      </c>
      <c r="M146" s="22">
        <v>279.5</v>
      </c>
      <c r="N146" s="12">
        <f t="shared" si="5"/>
        <v>2.633273703041145E-2</v>
      </c>
    </row>
    <row r="147" spans="1:14" x14ac:dyDescent="0.25">
      <c r="A147" s="21" t="s">
        <v>244</v>
      </c>
      <c r="B147" s="21" t="s">
        <v>227</v>
      </c>
      <c r="C147" s="21" t="s">
        <v>228</v>
      </c>
      <c r="D147" s="21" t="s">
        <v>229</v>
      </c>
      <c r="E147" s="21" t="s">
        <v>230</v>
      </c>
      <c r="F147" s="22">
        <v>38.65</v>
      </c>
      <c r="G147" s="22">
        <v>518.25</v>
      </c>
      <c r="H147" s="22">
        <v>13.5</v>
      </c>
      <c r="I147" s="22">
        <v>16.5</v>
      </c>
      <c r="J147" s="22">
        <v>0</v>
      </c>
      <c r="K147" s="22">
        <v>16.5</v>
      </c>
      <c r="L147" s="22">
        <v>0</v>
      </c>
      <c r="M147" s="22">
        <v>603.4</v>
      </c>
      <c r="N147" s="12">
        <f t="shared" si="5"/>
        <v>6.4053695724229365E-2</v>
      </c>
    </row>
    <row r="148" spans="1:14" x14ac:dyDescent="0.25">
      <c r="A148" s="21" t="s">
        <v>244</v>
      </c>
      <c r="B148" s="21" t="s">
        <v>227</v>
      </c>
      <c r="C148" s="21" t="s">
        <v>228</v>
      </c>
      <c r="D148" s="21" t="s">
        <v>231</v>
      </c>
      <c r="E148" s="21" t="s">
        <v>232</v>
      </c>
      <c r="F148" s="22">
        <v>135.75</v>
      </c>
      <c r="G148" s="22">
        <v>1390.11</v>
      </c>
      <c r="H148" s="22">
        <v>116.4</v>
      </c>
      <c r="I148" s="22">
        <v>16.2</v>
      </c>
      <c r="J148" s="22">
        <v>0</v>
      </c>
      <c r="K148" s="22">
        <v>22.8</v>
      </c>
      <c r="L148" s="22">
        <v>0</v>
      </c>
      <c r="M148" s="22">
        <v>1681.26</v>
      </c>
      <c r="N148" s="12">
        <f t="shared" si="5"/>
        <v>8.0743014167945465E-2</v>
      </c>
    </row>
    <row r="149" spans="1:14" x14ac:dyDescent="0.25">
      <c r="A149" s="21" t="s">
        <v>244</v>
      </c>
      <c r="B149" s="21" t="s">
        <v>227</v>
      </c>
      <c r="C149" s="21" t="s">
        <v>228</v>
      </c>
      <c r="D149" s="21" t="s">
        <v>233</v>
      </c>
      <c r="E149" s="21" t="s">
        <v>181</v>
      </c>
      <c r="F149" s="22">
        <v>57.5</v>
      </c>
      <c r="G149" s="22">
        <v>509.13</v>
      </c>
      <c r="H149" s="22">
        <v>15</v>
      </c>
      <c r="I149" s="22">
        <v>13.5</v>
      </c>
      <c r="J149" s="22">
        <v>0</v>
      </c>
      <c r="K149" s="22">
        <v>13.5</v>
      </c>
      <c r="L149" s="22">
        <v>0</v>
      </c>
      <c r="M149" s="22">
        <v>608.63</v>
      </c>
      <c r="N149" s="12">
        <f t="shared" si="5"/>
        <v>9.447447546128189E-2</v>
      </c>
    </row>
    <row r="150" spans="1:14" x14ac:dyDescent="0.25">
      <c r="A150" t="s">
        <v>100</v>
      </c>
      <c r="B150">
        <f>COUNTA(B113:B149)</f>
        <v>37</v>
      </c>
      <c r="F150">
        <f t="shared" ref="F150:M150" si="6">SUM(F113:F149)</f>
        <v>1552.54</v>
      </c>
      <c r="G150">
        <f t="shared" si="6"/>
        <v>23825.66</v>
      </c>
      <c r="H150">
        <f t="shared" si="6"/>
        <v>1692.63</v>
      </c>
      <c r="I150">
        <f t="shared" si="6"/>
        <v>187.2</v>
      </c>
      <c r="J150">
        <f t="shared" si="6"/>
        <v>9</v>
      </c>
      <c r="K150">
        <f t="shared" si="6"/>
        <v>159.80000000000001</v>
      </c>
      <c r="L150">
        <f t="shared" si="6"/>
        <v>0</v>
      </c>
      <c r="M150">
        <f t="shared" si="6"/>
        <v>27506.17</v>
      </c>
      <c r="N150" s="12">
        <f t="shared" si="5"/>
        <v>5.6443336167848891E-2</v>
      </c>
    </row>
    <row r="151" spans="1:14" x14ac:dyDescent="0.25">
      <c r="A151" s="3"/>
      <c r="B151" s="4"/>
      <c r="C151" s="4"/>
      <c r="D151" s="3"/>
      <c r="E151" s="4"/>
      <c r="F151" s="3"/>
      <c r="G151" s="3"/>
      <c r="H151" s="3"/>
      <c r="I151" s="3"/>
      <c r="J151" s="3"/>
      <c r="K151" s="3"/>
      <c r="L151" s="3"/>
      <c r="M151" s="3"/>
      <c r="N151" s="12"/>
    </row>
    <row r="152" spans="1:14" x14ac:dyDescent="0.25">
      <c r="A152" s="21" t="s">
        <v>245</v>
      </c>
      <c r="B152" s="21" t="s">
        <v>154</v>
      </c>
      <c r="C152" s="21" t="s">
        <v>155</v>
      </c>
      <c r="D152" s="21" t="s">
        <v>156</v>
      </c>
      <c r="E152" s="21" t="s">
        <v>157</v>
      </c>
      <c r="F152" s="22">
        <v>14.6</v>
      </c>
      <c r="G152" s="22">
        <v>449.4</v>
      </c>
      <c r="H152" s="22">
        <v>203.7</v>
      </c>
      <c r="I152" s="22">
        <v>12</v>
      </c>
      <c r="J152" s="22">
        <v>0</v>
      </c>
      <c r="K152" s="22">
        <v>12.9</v>
      </c>
      <c r="L152" s="22">
        <v>0</v>
      </c>
      <c r="M152" s="22">
        <v>692.6</v>
      </c>
      <c r="N152" s="12">
        <f t="shared" si="5"/>
        <v>2.1079988449321397E-2</v>
      </c>
    </row>
    <row r="153" spans="1:14" x14ac:dyDescent="0.25">
      <c r="A153" s="21" t="s">
        <v>245</v>
      </c>
      <c r="B153" s="21" t="s">
        <v>154</v>
      </c>
      <c r="C153" s="21" t="s">
        <v>155</v>
      </c>
      <c r="D153" s="21" t="s">
        <v>158</v>
      </c>
      <c r="E153" s="21" t="s">
        <v>159</v>
      </c>
      <c r="F153" s="22">
        <v>20.3</v>
      </c>
      <c r="G153" s="22">
        <v>459.46</v>
      </c>
      <c r="H153" s="22">
        <v>18.5</v>
      </c>
      <c r="I153" s="22">
        <v>12</v>
      </c>
      <c r="J153" s="22">
        <v>0</v>
      </c>
      <c r="K153" s="22">
        <v>12</v>
      </c>
      <c r="L153" s="22">
        <v>0</v>
      </c>
      <c r="M153" s="22">
        <v>522.26</v>
      </c>
      <c r="N153" s="12">
        <f t="shared" si="5"/>
        <v>3.8869528587293686E-2</v>
      </c>
    </row>
    <row r="154" spans="1:14" x14ac:dyDescent="0.25">
      <c r="A154" s="21" t="s">
        <v>245</v>
      </c>
      <c r="B154" s="21" t="s">
        <v>154</v>
      </c>
      <c r="C154" s="21" t="s">
        <v>155</v>
      </c>
      <c r="D154" s="21" t="s">
        <v>160</v>
      </c>
      <c r="E154" s="21" t="s">
        <v>161</v>
      </c>
      <c r="F154" s="22">
        <v>71.03</v>
      </c>
      <c r="G154" s="22">
        <v>814.13</v>
      </c>
      <c r="H154" s="22">
        <v>18</v>
      </c>
      <c r="I154" s="22">
        <v>20.7</v>
      </c>
      <c r="J154" s="22">
        <v>0</v>
      </c>
      <c r="K154" s="22">
        <v>26.7</v>
      </c>
      <c r="L154" s="22">
        <v>0</v>
      </c>
      <c r="M154" s="22">
        <v>950.56</v>
      </c>
      <c r="N154" s="12">
        <f t="shared" si="5"/>
        <v>7.4724373001178263E-2</v>
      </c>
    </row>
    <row r="155" spans="1:14" x14ac:dyDescent="0.25">
      <c r="A155" s="21" t="s">
        <v>245</v>
      </c>
      <c r="B155" s="21" t="s">
        <v>154</v>
      </c>
      <c r="C155" s="21" t="s">
        <v>155</v>
      </c>
      <c r="D155" s="21" t="s">
        <v>238</v>
      </c>
      <c r="E155" s="21" t="s">
        <v>239</v>
      </c>
      <c r="F155" s="22">
        <v>0</v>
      </c>
      <c r="G155" s="22">
        <v>98.06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98.06</v>
      </c>
      <c r="N155" s="12">
        <f t="shared" si="5"/>
        <v>0</v>
      </c>
    </row>
    <row r="156" spans="1:14" x14ac:dyDescent="0.25">
      <c r="A156" s="21" t="s">
        <v>245</v>
      </c>
      <c r="B156" s="21" t="s">
        <v>154</v>
      </c>
      <c r="C156" s="21" t="s">
        <v>155</v>
      </c>
      <c r="D156" s="21" t="s">
        <v>162</v>
      </c>
      <c r="E156" s="21" t="s">
        <v>163</v>
      </c>
      <c r="F156" s="22">
        <v>19.5</v>
      </c>
      <c r="G156" s="22">
        <v>443.95</v>
      </c>
      <c r="H156" s="22">
        <v>19.5</v>
      </c>
      <c r="I156" s="22">
        <v>12</v>
      </c>
      <c r="J156" s="22">
        <v>0</v>
      </c>
      <c r="K156" s="22">
        <v>12</v>
      </c>
      <c r="L156" s="22">
        <v>0</v>
      </c>
      <c r="M156" s="22">
        <v>506.95</v>
      </c>
      <c r="N156" s="12">
        <f t="shared" si="5"/>
        <v>3.8465331886773847E-2</v>
      </c>
    </row>
    <row r="157" spans="1:14" x14ac:dyDescent="0.25">
      <c r="A157" s="21" t="s">
        <v>245</v>
      </c>
      <c r="B157" s="21" t="s">
        <v>154</v>
      </c>
      <c r="C157" s="21" t="s">
        <v>155</v>
      </c>
      <c r="D157" s="21" t="s">
        <v>240</v>
      </c>
      <c r="E157" s="21" t="s">
        <v>241</v>
      </c>
      <c r="F157" s="22">
        <v>0</v>
      </c>
      <c r="G157" s="22">
        <v>48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48</v>
      </c>
      <c r="N157" s="12">
        <f t="shared" si="5"/>
        <v>0</v>
      </c>
    </row>
    <row r="158" spans="1:14" x14ac:dyDescent="0.25">
      <c r="A158" s="21" t="s">
        <v>245</v>
      </c>
      <c r="B158" s="21" t="s">
        <v>164</v>
      </c>
      <c r="C158" s="21" t="s">
        <v>112</v>
      </c>
      <c r="D158" s="21" t="s">
        <v>165</v>
      </c>
      <c r="E158" s="21" t="s">
        <v>166</v>
      </c>
      <c r="F158" s="22">
        <v>42.6</v>
      </c>
      <c r="G158" s="22">
        <v>897.5</v>
      </c>
      <c r="H158" s="22">
        <v>13.2</v>
      </c>
      <c r="I158" s="22">
        <v>4.5</v>
      </c>
      <c r="J158" s="22">
        <v>0</v>
      </c>
      <c r="K158" s="22">
        <v>4.5</v>
      </c>
      <c r="L158" s="22">
        <v>0</v>
      </c>
      <c r="M158" s="22">
        <v>962.3</v>
      </c>
      <c r="N158" s="12">
        <f t="shared" si="5"/>
        <v>4.4268939000311758E-2</v>
      </c>
    </row>
    <row r="159" spans="1:14" x14ac:dyDescent="0.25">
      <c r="A159" s="21" t="s">
        <v>245</v>
      </c>
      <c r="B159" s="21" t="s">
        <v>164</v>
      </c>
      <c r="C159" s="21" t="s">
        <v>112</v>
      </c>
      <c r="D159" s="21" t="s">
        <v>167</v>
      </c>
      <c r="E159" s="21" t="s">
        <v>168</v>
      </c>
      <c r="F159" s="22">
        <v>29.9</v>
      </c>
      <c r="G159" s="22">
        <v>920.2</v>
      </c>
      <c r="H159" s="22">
        <v>9.4</v>
      </c>
      <c r="I159" s="22">
        <v>13.8</v>
      </c>
      <c r="J159" s="22">
        <v>0</v>
      </c>
      <c r="K159" s="22">
        <v>6.9</v>
      </c>
      <c r="L159" s="22">
        <v>0</v>
      </c>
      <c r="M159" s="22">
        <v>980.2</v>
      </c>
      <c r="N159" s="12">
        <f t="shared" si="5"/>
        <v>3.0503978779840846E-2</v>
      </c>
    </row>
    <row r="160" spans="1:14" x14ac:dyDescent="0.25">
      <c r="A160" s="21" t="s">
        <v>245</v>
      </c>
      <c r="B160" s="21" t="s">
        <v>169</v>
      </c>
      <c r="C160" s="21" t="s">
        <v>117</v>
      </c>
      <c r="D160" s="21" t="s">
        <v>170</v>
      </c>
      <c r="E160" s="21" t="s">
        <v>171</v>
      </c>
      <c r="F160" s="22">
        <v>117.2</v>
      </c>
      <c r="G160" s="22">
        <v>303.5</v>
      </c>
      <c r="H160" s="22">
        <v>58.5</v>
      </c>
      <c r="I160" s="22">
        <v>4.5</v>
      </c>
      <c r="J160" s="22">
        <v>0</v>
      </c>
      <c r="K160" s="22">
        <v>4.5</v>
      </c>
      <c r="L160" s="22">
        <v>0</v>
      </c>
      <c r="M160" s="22">
        <v>488.2</v>
      </c>
      <c r="N160" s="12">
        <f t="shared" si="5"/>
        <v>0.24006554690700535</v>
      </c>
    </row>
    <row r="161" spans="1:14" x14ac:dyDescent="0.25">
      <c r="A161" s="21" t="s">
        <v>245</v>
      </c>
      <c r="B161" s="21" t="s">
        <v>169</v>
      </c>
      <c r="C161" s="21" t="s">
        <v>117</v>
      </c>
      <c r="D161" s="21" t="s">
        <v>172</v>
      </c>
      <c r="E161" s="21" t="s">
        <v>173</v>
      </c>
      <c r="F161" s="22">
        <v>47</v>
      </c>
      <c r="G161" s="22">
        <v>329.1</v>
      </c>
      <c r="H161" s="22">
        <v>11</v>
      </c>
      <c r="I161" s="22">
        <v>6</v>
      </c>
      <c r="J161" s="22">
        <v>0</v>
      </c>
      <c r="K161" s="22">
        <v>6</v>
      </c>
      <c r="L161" s="22">
        <v>0</v>
      </c>
      <c r="M161" s="22">
        <v>399.1</v>
      </c>
      <c r="N161" s="12">
        <f t="shared" si="5"/>
        <v>0.11776497118516661</v>
      </c>
    </row>
    <row r="162" spans="1:14" x14ac:dyDescent="0.25">
      <c r="A162" s="21" t="s">
        <v>245</v>
      </c>
      <c r="B162" s="21" t="s">
        <v>169</v>
      </c>
      <c r="C162" s="21" t="s">
        <v>117</v>
      </c>
      <c r="D162" s="21" t="s">
        <v>174</v>
      </c>
      <c r="E162" s="21" t="s">
        <v>175</v>
      </c>
      <c r="F162" s="22">
        <v>25.9</v>
      </c>
      <c r="G162" s="22">
        <v>426.5</v>
      </c>
      <c r="H162" s="22">
        <v>41.5</v>
      </c>
      <c r="I162" s="22">
        <v>6</v>
      </c>
      <c r="J162" s="22">
        <v>0</v>
      </c>
      <c r="K162" s="22">
        <v>6</v>
      </c>
      <c r="L162" s="22">
        <v>3</v>
      </c>
      <c r="M162" s="22">
        <v>508.9</v>
      </c>
      <c r="N162" s="12">
        <f t="shared" si="5"/>
        <v>5.0894085281980743E-2</v>
      </c>
    </row>
    <row r="163" spans="1:14" x14ac:dyDescent="0.25">
      <c r="A163" s="21" t="s">
        <v>245</v>
      </c>
      <c r="B163" s="21" t="s">
        <v>169</v>
      </c>
      <c r="C163" s="21" t="s">
        <v>117</v>
      </c>
      <c r="D163" s="21" t="s">
        <v>176</v>
      </c>
      <c r="E163" s="21" t="s">
        <v>177</v>
      </c>
      <c r="F163" s="22">
        <v>49.5</v>
      </c>
      <c r="G163" s="22">
        <v>293.25</v>
      </c>
      <c r="H163" s="22">
        <v>44.25</v>
      </c>
      <c r="I163" s="22">
        <v>4.5</v>
      </c>
      <c r="J163" s="22">
        <v>0</v>
      </c>
      <c r="K163" s="22">
        <v>4.5</v>
      </c>
      <c r="L163" s="22">
        <v>0</v>
      </c>
      <c r="M163" s="22">
        <v>396</v>
      </c>
      <c r="N163" s="12">
        <f t="shared" si="5"/>
        <v>0.125</v>
      </c>
    </row>
    <row r="164" spans="1:14" x14ac:dyDescent="0.25">
      <c r="A164" s="21" t="s">
        <v>245</v>
      </c>
      <c r="B164" s="21" t="s">
        <v>169</v>
      </c>
      <c r="C164" s="21" t="s">
        <v>117</v>
      </c>
      <c r="D164" s="21" t="s">
        <v>178</v>
      </c>
      <c r="E164" s="21" t="s">
        <v>179</v>
      </c>
      <c r="F164" s="22">
        <v>55.7</v>
      </c>
      <c r="G164" s="22">
        <v>604.6</v>
      </c>
      <c r="H164" s="22">
        <v>21</v>
      </c>
      <c r="I164" s="22">
        <v>6</v>
      </c>
      <c r="J164" s="22">
        <v>0</v>
      </c>
      <c r="K164" s="22">
        <v>6</v>
      </c>
      <c r="L164" s="22">
        <v>3</v>
      </c>
      <c r="M164" s="22">
        <v>696.3</v>
      </c>
      <c r="N164" s="12">
        <f t="shared" si="5"/>
        <v>7.9994255349705598E-2</v>
      </c>
    </row>
    <row r="165" spans="1:14" x14ac:dyDescent="0.25">
      <c r="A165" s="21" t="s">
        <v>245</v>
      </c>
      <c r="B165" s="21" t="s">
        <v>169</v>
      </c>
      <c r="C165" s="21" t="s">
        <v>117</v>
      </c>
      <c r="D165" s="21" t="s">
        <v>180</v>
      </c>
      <c r="E165" s="21" t="s">
        <v>181</v>
      </c>
      <c r="F165" s="22">
        <v>15.5</v>
      </c>
      <c r="G165" s="22">
        <v>254.25</v>
      </c>
      <c r="H165" s="22">
        <v>13.5</v>
      </c>
      <c r="I165" s="22">
        <v>4.5</v>
      </c>
      <c r="J165" s="22">
        <v>0</v>
      </c>
      <c r="K165" s="22">
        <v>4.5</v>
      </c>
      <c r="L165" s="22">
        <v>0</v>
      </c>
      <c r="M165" s="22">
        <v>292.25</v>
      </c>
      <c r="N165" s="12">
        <f t="shared" si="5"/>
        <v>5.303678357570573E-2</v>
      </c>
    </row>
    <row r="166" spans="1:14" x14ac:dyDescent="0.25">
      <c r="A166" s="21" t="s">
        <v>245</v>
      </c>
      <c r="B166" s="21" t="s">
        <v>182</v>
      </c>
      <c r="C166" s="21" t="s">
        <v>120</v>
      </c>
      <c r="D166" s="21" t="s">
        <v>183</v>
      </c>
      <c r="E166" s="21" t="s">
        <v>184</v>
      </c>
      <c r="F166" s="22">
        <v>45.65</v>
      </c>
      <c r="G166" s="22">
        <v>233.15</v>
      </c>
      <c r="H166" s="22">
        <v>52</v>
      </c>
      <c r="I166" s="22">
        <v>0</v>
      </c>
      <c r="J166" s="22">
        <v>0</v>
      </c>
      <c r="K166" s="22">
        <v>0</v>
      </c>
      <c r="L166" s="22">
        <v>0</v>
      </c>
      <c r="M166" s="22">
        <v>330.8</v>
      </c>
      <c r="N166" s="12">
        <f t="shared" si="5"/>
        <v>0.13799879081015717</v>
      </c>
    </row>
    <row r="167" spans="1:14" x14ac:dyDescent="0.25">
      <c r="A167" s="21" t="s">
        <v>245</v>
      </c>
      <c r="B167" s="21" t="s">
        <v>182</v>
      </c>
      <c r="C167" s="21" t="s">
        <v>120</v>
      </c>
      <c r="D167" s="21" t="s">
        <v>185</v>
      </c>
      <c r="E167" s="21" t="s">
        <v>186</v>
      </c>
      <c r="F167" s="22">
        <v>24.35</v>
      </c>
      <c r="G167" s="22">
        <v>407.55</v>
      </c>
      <c r="H167" s="22">
        <v>28.5</v>
      </c>
      <c r="I167" s="22">
        <v>0</v>
      </c>
      <c r="J167" s="22">
        <v>0</v>
      </c>
      <c r="K167" s="22">
        <v>0</v>
      </c>
      <c r="L167" s="22">
        <v>0</v>
      </c>
      <c r="M167" s="22">
        <v>460.4</v>
      </c>
      <c r="N167" s="12">
        <f t="shared" si="5"/>
        <v>5.2888792354474377E-2</v>
      </c>
    </row>
    <row r="168" spans="1:14" x14ac:dyDescent="0.25">
      <c r="A168" s="21" t="s">
        <v>245</v>
      </c>
      <c r="B168" s="21" t="s">
        <v>182</v>
      </c>
      <c r="C168" s="21" t="s">
        <v>120</v>
      </c>
      <c r="D168" s="21" t="s">
        <v>187</v>
      </c>
      <c r="E168" s="21" t="s">
        <v>188</v>
      </c>
      <c r="F168" s="22">
        <v>62.6</v>
      </c>
      <c r="G168" s="22">
        <v>308.64999999999998</v>
      </c>
      <c r="H168" s="22">
        <v>36.450000000000003</v>
      </c>
      <c r="I168" s="22">
        <v>0</v>
      </c>
      <c r="J168" s="22">
        <v>0</v>
      </c>
      <c r="K168" s="22">
        <v>4.5</v>
      </c>
      <c r="L168" s="22">
        <v>0</v>
      </c>
      <c r="M168" s="22">
        <v>412.2</v>
      </c>
      <c r="N168" s="12">
        <f t="shared" si="5"/>
        <v>0.15186802523047066</v>
      </c>
    </row>
    <row r="169" spans="1:14" x14ac:dyDescent="0.25">
      <c r="A169" s="21" t="s">
        <v>245</v>
      </c>
      <c r="B169" s="21" t="s">
        <v>182</v>
      </c>
      <c r="C169" s="21" t="s">
        <v>120</v>
      </c>
      <c r="D169" s="21" t="s">
        <v>189</v>
      </c>
      <c r="E169" s="21" t="s">
        <v>190</v>
      </c>
      <c r="F169" s="22">
        <v>12.45</v>
      </c>
      <c r="G169" s="22">
        <v>225.6</v>
      </c>
      <c r="H169" s="22">
        <v>78</v>
      </c>
      <c r="I169" s="22">
        <v>24</v>
      </c>
      <c r="J169" s="22">
        <v>0</v>
      </c>
      <c r="K169" s="22">
        <v>24</v>
      </c>
      <c r="L169" s="22">
        <v>0</v>
      </c>
      <c r="M169" s="22">
        <v>364.05</v>
      </c>
      <c r="N169" s="12">
        <f t="shared" si="5"/>
        <v>3.4198599093531103E-2</v>
      </c>
    </row>
    <row r="170" spans="1:14" x14ac:dyDescent="0.25">
      <c r="A170" s="21" t="s">
        <v>245</v>
      </c>
      <c r="B170" s="21" t="s">
        <v>191</v>
      </c>
      <c r="C170" s="21" t="s">
        <v>192</v>
      </c>
      <c r="D170" s="21" t="s">
        <v>193</v>
      </c>
      <c r="E170" s="21" t="s">
        <v>194</v>
      </c>
      <c r="F170" s="22">
        <v>7.3</v>
      </c>
      <c r="G170" s="22">
        <v>1309.7</v>
      </c>
      <c r="H170" s="22">
        <v>36</v>
      </c>
      <c r="I170" s="22">
        <v>18</v>
      </c>
      <c r="J170" s="22">
        <v>0</v>
      </c>
      <c r="K170" s="22">
        <v>0</v>
      </c>
      <c r="L170" s="22">
        <v>0</v>
      </c>
      <c r="M170" s="22">
        <v>1371</v>
      </c>
      <c r="N170" s="12">
        <f t="shared" si="5"/>
        <v>5.3245805981035742E-3</v>
      </c>
    </row>
    <row r="171" spans="1:14" x14ac:dyDescent="0.25">
      <c r="A171" s="21" t="s">
        <v>245</v>
      </c>
      <c r="B171" s="21" t="s">
        <v>191</v>
      </c>
      <c r="C171" s="21" t="s">
        <v>192</v>
      </c>
      <c r="D171" s="21" t="s">
        <v>246</v>
      </c>
      <c r="E171" s="21" t="s">
        <v>247</v>
      </c>
      <c r="F171" s="22">
        <v>36.15</v>
      </c>
      <c r="G171" s="22">
        <v>3009.1</v>
      </c>
      <c r="H171" s="22">
        <v>29.25</v>
      </c>
      <c r="I171" s="22">
        <v>11.25</v>
      </c>
      <c r="J171" s="22">
        <v>0</v>
      </c>
      <c r="K171" s="22">
        <v>0</v>
      </c>
      <c r="L171" s="22">
        <v>0</v>
      </c>
      <c r="M171" s="22">
        <v>3085.75</v>
      </c>
      <c r="N171" s="12">
        <f t="shared" si="5"/>
        <v>1.171514218585433E-2</v>
      </c>
    </row>
    <row r="172" spans="1:14" x14ac:dyDescent="0.25">
      <c r="A172" s="21" t="s">
        <v>245</v>
      </c>
      <c r="B172" s="21" t="s">
        <v>195</v>
      </c>
      <c r="C172" s="21" t="s">
        <v>123</v>
      </c>
      <c r="D172" s="21" t="s">
        <v>196</v>
      </c>
      <c r="E172" s="21" t="s">
        <v>197</v>
      </c>
      <c r="F172" s="22">
        <v>18</v>
      </c>
      <c r="G172" s="22">
        <v>1010.45</v>
      </c>
      <c r="H172" s="22">
        <v>73.099999999999994</v>
      </c>
      <c r="I172" s="22">
        <v>4.5</v>
      </c>
      <c r="J172" s="22">
        <v>0</v>
      </c>
      <c r="K172" s="22">
        <v>4.5</v>
      </c>
      <c r="L172" s="22">
        <v>0</v>
      </c>
      <c r="M172" s="22">
        <v>1110.55</v>
      </c>
      <c r="N172" s="12">
        <f t="shared" si="5"/>
        <v>1.6208185133492415E-2</v>
      </c>
    </row>
    <row r="173" spans="1:14" x14ac:dyDescent="0.25">
      <c r="A173" s="21" t="s">
        <v>245</v>
      </c>
      <c r="B173" s="21" t="s">
        <v>198</v>
      </c>
      <c r="C173" s="21" t="s">
        <v>199</v>
      </c>
      <c r="D173" s="21" t="s">
        <v>200</v>
      </c>
      <c r="E173" s="21" t="s">
        <v>201</v>
      </c>
      <c r="F173" s="22">
        <v>23</v>
      </c>
      <c r="G173" s="22">
        <v>534.75</v>
      </c>
      <c r="H173" s="22">
        <v>162.1</v>
      </c>
      <c r="I173" s="22">
        <v>10.5</v>
      </c>
      <c r="J173" s="22">
        <v>0</v>
      </c>
      <c r="K173" s="22">
        <v>10.5</v>
      </c>
      <c r="L173" s="22">
        <v>0</v>
      </c>
      <c r="M173" s="22">
        <v>740.85</v>
      </c>
      <c r="N173" s="12">
        <f t="shared" si="5"/>
        <v>3.1045420800431937E-2</v>
      </c>
    </row>
    <row r="174" spans="1:14" x14ac:dyDescent="0.25">
      <c r="A174" s="21" t="s">
        <v>245</v>
      </c>
      <c r="B174" s="21" t="s">
        <v>198</v>
      </c>
      <c r="C174" s="21" t="s">
        <v>199</v>
      </c>
      <c r="D174" s="21" t="s">
        <v>202</v>
      </c>
      <c r="E174" s="21" t="s">
        <v>173</v>
      </c>
      <c r="F174" s="22">
        <v>13</v>
      </c>
      <c r="G174" s="22">
        <v>517.75</v>
      </c>
      <c r="H174" s="22">
        <v>13.5</v>
      </c>
      <c r="I174" s="22">
        <v>9</v>
      </c>
      <c r="J174" s="22">
        <v>0</v>
      </c>
      <c r="K174" s="22">
        <v>13.5</v>
      </c>
      <c r="L174" s="22">
        <v>0</v>
      </c>
      <c r="M174" s="22">
        <v>566.75</v>
      </c>
      <c r="N174" s="12">
        <f t="shared" si="5"/>
        <v>2.2937803264225849E-2</v>
      </c>
    </row>
    <row r="175" spans="1:14" x14ac:dyDescent="0.25">
      <c r="A175" s="21" t="s">
        <v>245</v>
      </c>
      <c r="B175" s="21" t="s">
        <v>198</v>
      </c>
      <c r="C175" s="21" t="s">
        <v>199</v>
      </c>
      <c r="D175" s="21" t="s">
        <v>203</v>
      </c>
      <c r="E175" s="21" t="s">
        <v>204</v>
      </c>
      <c r="F175" s="22">
        <v>32.01</v>
      </c>
      <c r="G175" s="22">
        <v>858.74</v>
      </c>
      <c r="H175" s="22">
        <v>184.45</v>
      </c>
      <c r="I175" s="22">
        <v>12</v>
      </c>
      <c r="J175" s="22">
        <v>0</v>
      </c>
      <c r="K175" s="22">
        <v>12</v>
      </c>
      <c r="L175" s="22">
        <v>0</v>
      </c>
      <c r="M175" s="22">
        <v>1105.2</v>
      </c>
      <c r="N175" s="12">
        <f t="shared" si="5"/>
        <v>2.8963083604777413E-2</v>
      </c>
    </row>
    <row r="176" spans="1:14" x14ac:dyDescent="0.25">
      <c r="A176" s="21" t="s">
        <v>245</v>
      </c>
      <c r="B176" s="21" t="s">
        <v>198</v>
      </c>
      <c r="C176" s="21" t="s">
        <v>199</v>
      </c>
      <c r="D176" s="21" t="s">
        <v>205</v>
      </c>
      <c r="E176" s="21" t="s">
        <v>175</v>
      </c>
      <c r="F176" s="22">
        <v>17.100000000000001</v>
      </c>
      <c r="G176" s="22">
        <v>899</v>
      </c>
      <c r="H176" s="22">
        <v>47.25</v>
      </c>
      <c r="I176" s="22">
        <v>11.25</v>
      </c>
      <c r="J176" s="22">
        <v>9</v>
      </c>
      <c r="K176" s="22">
        <v>9</v>
      </c>
      <c r="L176" s="22">
        <v>1.5</v>
      </c>
      <c r="M176" s="22">
        <v>1000.1</v>
      </c>
      <c r="N176" s="12">
        <f t="shared" si="5"/>
        <v>1.7098290170982904E-2</v>
      </c>
    </row>
    <row r="177" spans="1:14" x14ac:dyDescent="0.25">
      <c r="A177" s="21" t="s">
        <v>245</v>
      </c>
      <c r="B177" s="21" t="s">
        <v>198</v>
      </c>
      <c r="C177" s="21" t="s">
        <v>199</v>
      </c>
      <c r="D177" s="21" t="s">
        <v>206</v>
      </c>
      <c r="E177" s="21" t="s">
        <v>179</v>
      </c>
      <c r="F177" s="22">
        <v>42</v>
      </c>
      <c r="G177" s="22">
        <v>968.8</v>
      </c>
      <c r="H177" s="22">
        <v>63</v>
      </c>
      <c r="I177" s="22">
        <v>9</v>
      </c>
      <c r="J177" s="22">
        <v>0</v>
      </c>
      <c r="K177" s="22">
        <v>9</v>
      </c>
      <c r="L177" s="22">
        <v>0</v>
      </c>
      <c r="M177" s="22">
        <v>1091.8</v>
      </c>
      <c r="N177" s="12">
        <f t="shared" si="5"/>
        <v>3.8468583989741713E-2</v>
      </c>
    </row>
    <row r="178" spans="1:14" x14ac:dyDescent="0.25">
      <c r="A178" s="21" t="s">
        <v>245</v>
      </c>
      <c r="B178" s="21" t="s">
        <v>207</v>
      </c>
      <c r="C178" s="21" t="s">
        <v>121</v>
      </c>
      <c r="D178" s="21" t="s">
        <v>208</v>
      </c>
      <c r="E178" s="21" t="s">
        <v>177</v>
      </c>
      <c r="F178" s="22">
        <v>275</v>
      </c>
      <c r="G178" s="22">
        <v>1585.7</v>
      </c>
      <c r="H178" s="22">
        <v>238.5</v>
      </c>
      <c r="I178" s="22">
        <v>0</v>
      </c>
      <c r="J178" s="22">
        <v>0</v>
      </c>
      <c r="K178" s="22">
        <v>9.75</v>
      </c>
      <c r="L178" s="22">
        <v>10.050000000000001</v>
      </c>
      <c r="M178" s="22">
        <v>2119</v>
      </c>
      <c r="N178" s="12">
        <f t="shared" si="5"/>
        <v>0.12977819726285983</v>
      </c>
    </row>
    <row r="179" spans="1:14" x14ac:dyDescent="0.25">
      <c r="A179" s="21" t="s">
        <v>245</v>
      </c>
      <c r="B179" s="21" t="s">
        <v>209</v>
      </c>
      <c r="C179" s="21" t="s">
        <v>210</v>
      </c>
      <c r="D179" s="21" t="s">
        <v>211</v>
      </c>
      <c r="E179" s="21" t="s">
        <v>171</v>
      </c>
      <c r="F179" s="22">
        <v>34.32</v>
      </c>
      <c r="G179" s="22">
        <v>633.58000000000004</v>
      </c>
      <c r="H179" s="22">
        <v>157.65</v>
      </c>
      <c r="I179" s="22">
        <v>9</v>
      </c>
      <c r="J179" s="22">
        <v>0</v>
      </c>
      <c r="K179" s="22">
        <v>9</v>
      </c>
      <c r="L179" s="22">
        <v>0</v>
      </c>
      <c r="M179" s="22">
        <v>843.55</v>
      </c>
      <c r="N179" s="12">
        <f t="shared" si="5"/>
        <v>4.0685199454685558E-2</v>
      </c>
    </row>
    <row r="180" spans="1:14" x14ac:dyDescent="0.25">
      <c r="A180" s="21" t="s">
        <v>245</v>
      </c>
      <c r="B180" s="21" t="s">
        <v>209</v>
      </c>
      <c r="C180" s="21" t="s">
        <v>210</v>
      </c>
      <c r="D180" s="21" t="s">
        <v>212</v>
      </c>
      <c r="E180" s="21" t="s">
        <v>213</v>
      </c>
      <c r="F180" s="22">
        <v>31.47</v>
      </c>
      <c r="G180" s="22">
        <v>450.93</v>
      </c>
      <c r="H180" s="22">
        <v>18</v>
      </c>
      <c r="I180" s="22">
        <v>9</v>
      </c>
      <c r="J180" s="22">
        <v>0</v>
      </c>
      <c r="K180" s="22">
        <v>9</v>
      </c>
      <c r="L180" s="22">
        <v>0</v>
      </c>
      <c r="M180" s="22">
        <v>519.4</v>
      </c>
      <c r="N180" s="12">
        <f t="shared" si="5"/>
        <v>6.058914131690412E-2</v>
      </c>
    </row>
    <row r="181" spans="1:14" x14ac:dyDescent="0.25">
      <c r="A181" s="21" t="s">
        <v>245</v>
      </c>
      <c r="B181" s="21" t="s">
        <v>214</v>
      </c>
      <c r="C181" s="21" t="s">
        <v>118</v>
      </c>
      <c r="D181" s="21" t="s">
        <v>215</v>
      </c>
      <c r="E181" s="21" t="s">
        <v>216</v>
      </c>
      <c r="F181" s="22">
        <v>109.5</v>
      </c>
      <c r="G181" s="22">
        <v>1786.5</v>
      </c>
      <c r="H181" s="22">
        <v>36</v>
      </c>
      <c r="I181" s="22">
        <v>0</v>
      </c>
      <c r="J181" s="22">
        <v>0</v>
      </c>
      <c r="K181" s="22">
        <v>0</v>
      </c>
      <c r="L181" s="22">
        <v>0</v>
      </c>
      <c r="M181" s="22">
        <v>1932</v>
      </c>
      <c r="N181" s="12">
        <f t="shared" si="5"/>
        <v>5.6677018633540376E-2</v>
      </c>
    </row>
    <row r="182" spans="1:14" x14ac:dyDescent="0.25">
      <c r="A182" s="21" t="s">
        <v>245</v>
      </c>
      <c r="B182" s="21" t="s">
        <v>214</v>
      </c>
      <c r="C182" s="21" t="s">
        <v>118</v>
      </c>
      <c r="D182" s="21" t="s">
        <v>217</v>
      </c>
      <c r="E182" s="21" t="s">
        <v>218</v>
      </c>
      <c r="F182" s="22">
        <v>35</v>
      </c>
      <c r="G182" s="22">
        <v>512</v>
      </c>
      <c r="H182" s="22">
        <v>18</v>
      </c>
      <c r="I182" s="22">
        <v>0</v>
      </c>
      <c r="J182" s="22">
        <v>0</v>
      </c>
      <c r="K182" s="22">
        <v>0</v>
      </c>
      <c r="L182" s="22">
        <v>0</v>
      </c>
      <c r="M182" s="22">
        <v>565</v>
      </c>
      <c r="N182" s="12">
        <f t="shared" si="5"/>
        <v>6.1946902654867256E-2</v>
      </c>
    </row>
    <row r="183" spans="1:14" x14ac:dyDescent="0.25">
      <c r="A183" s="21" t="s">
        <v>245</v>
      </c>
      <c r="B183" s="21" t="s">
        <v>219</v>
      </c>
      <c r="C183" s="21" t="s">
        <v>220</v>
      </c>
      <c r="D183" s="21" t="s">
        <v>221</v>
      </c>
      <c r="E183" s="21" t="s">
        <v>222</v>
      </c>
      <c r="F183" s="22">
        <v>0</v>
      </c>
      <c r="G183" s="22">
        <v>398.5</v>
      </c>
      <c r="H183" s="22">
        <v>9</v>
      </c>
      <c r="I183" s="22">
        <v>0</v>
      </c>
      <c r="J183" s="22">
        <v>0</v>
      </c>
      <c r="K183" s="22">
        <v>0</v>
      </c>
      <c r="L183" s="22">
        <v>0</v>
      </c>
      <c r="M183" s="22">
        <v>407.5</v>
      </c>
      <c r="N183" s="12">
        <f t="shared" si="5"/>
        <v>0</v>
      </c>
    </row>
    <row r="184" spans="1:14" x14ac:dyDescent="0.25">
      <c r="A184" s="21" t="s">
        <v>245</v>
      </c>
      <c r="B184" s="21" t="s">
        <v>223</v>
      </c>
      <c r="C184" s="21" t="s">
        <v>224</v>
      </c>
      <c r="D184" s="21" t="s">
        <v>225</v>
      </c>
      <c r="E184" s="21" t="s">
        <v>226</v>
      </c>
      <c r="F184" s="22">
        <v>49.31</v>
      </c>
      <c r="G184" s="22">
        <v>1414.97</v>
      </c>
      <c r="H184" s="22">
        <v>147.91999999999999</v>
      </c>
      <c r="I184" s="22">
        <v>20.7</v>
      </c>
      <c r="J184" s="22">
        <v>0</v>
      </c>
      <c r="K184" s="22">
        <v>0</v>
      </c>
      <c r="L184" s="22">
        <v>0</v>
      </c>
      <c r="M184" s="22">
        <v>1632.9</v>
      </c>
      <c r="N184" s="12">
        <f t="shared" si="5"/>
        <v>3.0197807581603283E-2</v>
      </c>
    </row>
    <row r="185" spans="1:14" x14ac:dyDescent="0.25">
      <c r="A185" s="21" t="s">
        <v>245</v>
      </c>
      <c r="B185" s="21" t="s">
        <v>227</v>
      </c>
      <c r="C185" s="21" t="s">
        <v>228</v>
      </c>
      <c r="D185" s="21" t="s">
        <v>242</v>
      </c>
      <c r="E185" s="21" t="s">
        <v>243</v>
      </c>
      <c r="F185" s="22">
        <v>0</v>
      </c>
      <c r="G185" s="22">
        <v>272.27999999999997</v>
      </c>
      <c r="H185" s="22">
        <v>6</v>
      </c>
      <c r="I185" s="22">
        <v>0</v>
      </c>
      <c r="J185" s="22">
        <v>0</v>
      </c>
      <c r="K185" s="22">
        <v>0</v>
      </c>
      <c r="L185" s="22">
        <v>0</v>
      </c>
      <c r="M185" s="22">
        <v>278.27999999999997</v>
      </c>
      <c r="N185" s="12">
        <f t="shared" si="5"/>
        <v>0</v>
      </c>
    </row>
    <row r="186" spans="1:14" x14ac:dyDescent="0.25">
      <c r="A186" s="21" t="s">
        <v>245</v>
      </c>
      <c r="B186" s="21" t="s">
        <v>227</v>
      </c>
      <c r="C186" s="21" t="s">
        <v>228</v>
      </c>
      <c r="D186" s="21" t="s">
        <v>235</v>
      </c>
      <c r="E186" s="21" t="s">
        <v>236</v>
      </c>
      <c r="F186" s="22">
        <v>20.2</v>
      </c>
      <c r="G186" s="22">
        <v>407.6</v>
      </c>
      <c r="H186" s="22">
        <v>19.5</v>
      </c>
      <c r="I186" s="22">
        <v>10.5</v>
      </c>
      <c r="J186" s="22">
        <v>0</v>
      </c>
      <c r="K186" s="22">
        <v>15</v>
      </c>
      <c r="L186" s="22">
        <v>0</v>
      </c>
      <c r="M186" s="22">
        <v>472.8</v>
      </c>
      <c r="N186" s="12">
        <f t="shared" si="5"/>
        <v>4.2724196277495768E-2</v>
      </c>
    </row>
    <row r="187" spans="1:14" x14ac:dyDescent="0.25">
      <c r="A187" s="21" t="s">
        <v>245</v>
      </c>
      <c r="B187" s="21" t="s">
        <v>227</v>
      </c>
      <c r="C187" s="21" t="s">
        <v>228</v>
      </c>
      <c r="D187" s="21" t="s">
        <v>229</v>
      </c>
      <c r="E187" s="21" t="s">
        <v>230</v>
      </c>
      <c r="F187" s="22">
        <v>78.599999999999994</v>
      </c>
      <c r="G187" s="22">
        <v>502.6</v>
      </c>
      <c r="H187" s="22">
        <v>15</v>
      </c>
      <c r="I187" s="22">
        <v>17.399999999999999</v>
      </c>
      <c r="J187" s="22">
        <v>0</v>
      </c>
      <c r="K187" s="22">
        <v>24.3</v>
      </c>
      <c r="L187" s="22">
        <v>0</v>
      </c>
      <c r="M187" s="22">
        <v>637.9</v>
      </c>
      <c r="N187" s="12">
        <f t="shared" si="5"/>
        <v>0.12321680514187176</v>
      </c>
    </row>
    <row r="188" spans="1:14" x14ac:dyDescent="0.25">
      <c r="A188" s="21" t="s">
        <v>245</v>
      </c>
      <c r="B188" s="21" t="s">
        <v>227</v>
      </c>
      <c r="C188" s="21" t="s">
        <v>228</v>
      </c>
      <c r="D188" s="21" t="s">
        <v>231</v>
      </c>
      <c r="E188" s="21" t="s">
        <v>232</v>
      </c>
      <c r="F188" s="22">
        <v>182.31</v>
      </c>
      <c r="G188" s="22">
        <v>1544.09</v>
      </c>
      <c r="H188" s="22">
        <v>138.30000000000001</v>
      </c>
      <c r="I188" s="22">
        <v>29.7</v>
      </c>
      <c r="J188" s="22">
        <v>0</v>
      </c>
      <c r="K188" s="22">
        <v>34.200000000000003</v>
      </c>
      <c r="L188" s="22">
        <v>3.7</v>
      </c>
      <c r="M188" s="22">
        <v>1932.3</v>
      </c>
      <c r="N188" s="12">
        <f t="shared" si="5"/>
        <v>9.4348703617450708E-2</v>
      </c>
    </row>
    <row r="189" spans="1:14" x14ac:dyDescent="0.25">
      <c r="A189" s="21" t="s">
        <v>245</v>
      </c>
      <c r="B189" s="21" t="s">
        <v>227</v>
      </c>
      <c r="C189" s="21" t="s">
        <v>228</v>
      </c>
      <c r="D189" s="21" t="s">
        <v>233</v>
      </c>
      <c r="E189" s="21" t="s">
        <v>181</v>
      </c>
      <c r="F189" s="22">
        <v>51.6</v>
      </c>
      <c r="G189" s="22">
        <v>526.66999999999996</v>
      </c>
      <c r="H189" s="22">
        <v>19.5</v>
      </c>
      <c r="I189" s="22">
        <v>13.5</v>
      </c>
      <c r="J189" s="22">
        <v>0</v>
      </c>
      <c r="K189" s="22">
        <v>13.5</v>
      </c>
      <c r="L189" s="22">
        <v>0</v>
      </c>
      <c r="M189" s="22">
        <v>624.77</v>
      </c>
      <c r="N189" s="12">
        <f t="shared" si="5"/>
        <v>8.2590393264721423E-2</v>
      </c>
    </row>
    <row r="190" spans="1:14" x14ac:dyDescent="0.25">
      <c r="A190" s="21" t="s">
        <v>245</v>
      </c>
      <c r="B190" s="21" t="s">
        <v>248</v>
      </c>
      <c r="C190" s="21" t="s">
        <v>249</v>
      </c>
      <c r="D190" s="21" t="s">
        <v>250</v>
      </c>
      <c r="E190" s="21" t="s">
        <v>251</v>
      </c>
      <c r="F190" s="22">
        <v>0</v>
      </c>
      <c r="G190" s="22">
        <v>60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60</v>
      </c>
      <c r="N190" s="12">
        <f t="shared" si="5"/>
        <v>0</v>
      </c>
    </row>
    <row r="191" spans="1:14" x14ac:dyDescent="0.25">
      <c r="A191" s="21" t="s">
        <v>245</v>
      </c>
      <c r="B191" s="21" t="s">
        <v>252</v>
      </c>
      <c r="C191" s="21" t="s">
        <v>253</v>
      </c>
      <c r="D191" s="21" t="s">
        <v>254</v>
      </c>
      <c r="E191" s="21" t="s">
        <v>255</v>
      </c>
      <c r="F191" s="22">
        <v>0</v>
      </c>
      <c r="G191" s="22">
        <v>139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139</v>
      </c>
      <c r="N191" s="12">
        <f t="shared" si="5"/>
        <v>0</v>
      </c>
    </row>
    <row r="192" spans="1:14" x14ac:dyDescent="0.25">
      <c r="A192" t="s">
        <v>100</v>
      </c>
      <c r="B192">
        <f>COUNTA(B152:B191)</f>
        <v>40</v>
      </c>
      <c r="F192">
        <f t="shared" ref="F192:M192" si="7">SUM(F152:F191)</f>
        <v>1709.6499999999999</v>
      </c>
      <c r="G192">
        <f t="shared" si="7"/>
        <v>26859.56</v>
      </c>
      <c r="H192">
        <f t="shared" si="7"/>
        <v>2099.0200000000004</v>
      </c>
      <c r="I192">
        <f t="shared" si="7"/>
        <v>325.79999999999995</v>
      </c>
      <c r="J192">
        <f t="shared" si="7"/>
        <v>9</v>
      </c>
      <c r="K192">
        <f t="shared" si="7"/>
        <v>308.25</v>
      </c>
      <c r="L192">
        <f t="shared" si="7"/>
        <v>21.25</v>
      </c>
      <c r="M192">
        <f t="shared" si="7"/>
        <v>31345.53</v>
      </c>
      <c r="N192" s="12">
        <f t="shared" si="5"/>
        <v>5.454206708261114E-2</v>
      </c>
    </row>
    <row r="193" spans="1:14" x14ac:dyDescent="0.25">
      <c r="A193" s="3"/>
      <c r="B193" s="4"/>
      <c r="C193" s="4"/>
      <c r="D193" s="3"/>
      <c r="E193" s="4"/>
      <c r="F193" s="3"/>
      <c r="G193" s="3"/>
      <c r="H193" s="3"/>
      <c r="I193" s="3"/>
      <c r="J193" s="3"/>
      <c r="K193" s="3"/>
      <c r="L193" s="3"/>
      <c r="M193" s="3"/>
      <c r="N193" s="12"/>
    </row>
    <row r="194" spans="1:14" x14ac:dyDescent="0.25">
      <c r="A194" s="21" t="s">
        <v>256</v>
      </c>
      <c r="B194" s="21" t="s">
        <v>154</v>
      </c>
      <c r="C194" s="21" t="s">
        <v>155</v>
      </c>
      <c r="D194" s="21" t="s">
        <v>156</v>
      </c>
      <c r="E194" s="21" t="s">
        <v>157</v>
      </c>
      <c r="F194" s="22">
        <v>13.7</v>
      </c>
      <c r="G194" s="22">
        <v>473.45</v>
      </c>
      <c r="H194" s="22">
        <v>194.45</v>
      </c>
      <c r="I194" s="22">
        <v>0</v>
      </c>
      <c r="J194" s="22">
        <v>0</v>
      </c>
      <c r="K194" s="22">
        <v>0</v>
      </c>
      <c r="L194" s="22">
        <v>0</v>
      </c>
      <c r="M194" s="22">
        <v>681.6</v>
      </c>
      <c r="N194" s="12">
        <f t="shared" si="5"/>
        <v>2.0099765258215961E-2</v>
      </c>
    </row>
    <row r="195" spans="1:14" x14ac:dyDescent="0.25">
      <c r="A195" s="21" t="s">
        <v>256</v>
      </c>
      <c r="B195" s="21" t="s">
        <v>154</v>
      </c>
      <c r="C195" s="21" t="s">
        <v>155</v>
      </c>
      <c r="D195" s="21" t="s">
        <v>158</v>
      </c>
      <c r="E195" s="21" t="s">
        <v>159</v>
      </c>
      <c r="F195" s="22">
        <v>29.8</v>
      </c>
      <c r="G195" s="22">
        <v>461.85</v>
      </c>
      <c r="H195" s="22">
        <v>16.5</v>
      </c>
      <c r="I195" s="22">
        <v>0</v>
      </c>
      <c r="J195" s="22">
        <v>0</v>
      </c>
      <c r="K195" s="22">
        <v>0</v>
      </c>
      <c r="L195" s="22">
        <v>0</v>
      </c>
      <c r="M195" s="22">
        <v>508.15</v>
      </c>
      <c r="N195" s="12">
        <f t="shared" si="5"/>
        <v>5.8644101151234876E-2</v>
      </c>
    </row>
    <row r="196" spans="1:14" x14ac:dyDescent="0.25">
      <c r="A196" s="21" t="s">
        <v>256</v>
      </c>
      <c r="B196" s="21" t="s">
        <v>154</v>
      </c>
      <c r="C196" s="21" t="s">
        <v>155</v>
      </c>
      <c r="D196" s="21" t="s">
        <v>160</v>
      </c>
      <c r="E196" s="21" t="s">
        <v>161</v>
      </c>
      <c r="F196" s="22">
        <v>115.44</v>
      </c>
      <c r="G196" s="22">
        <v>745.54</v>
      </c>
      <c r="H196" s="22">
        <v>18</v>
      </c>
      <c r="I196" s="22">
        <v>0</v>
      </c>
      <c r="J196" s="22">
        <v>0</v>
      </c>
      <c r="K196" s="22">
        <v>0</v>
      </c>
      <c r="L196" s="22">
        <v>0</v>
      </c>
      <c r="M196" s="22">
        <v>878.98</v>
      </c>
      <c r="N196" s="12">
        <f t="shared" ref="N196:N259" si="8">F196/M196</f>
        <v>0.13133404628091652</v>
      </c>
    </row>
    <row r="197" spans="1:14" x14ac:dyDescent="0.25">
      <c r="A197" s="21" t="s">
        <v>256</v>
      </c>
      <c r="B197" s="21" t="s">
        <v>154</v>
      </c>
      <c r="C197" s="21" t="s">
        <v>155</v>
      </c>
      <c r="D197" s="21" t="s">
        <v>162</v>
      </c>
      <c r="E197" s="21" t="s">
        <v>163</v>
      </c>
      <c r="F197" s="22">
        <v>30.76</v>
      </c>
      <c r="G197" s="22">
        <v>431.55</v>
      </c>
      <c r="H197" s="22">
        <v>12</v>
      </c>
      <c r="I197" s="22">
        <v>0</v>
      </c>
      <c r="J197" s="22">
        <v>0</v>
      </c>
      <c r="K197" s="22">
        <v>0</v>
      </c>
      <c r="L197" s="22">
        <v>0</v>
      </c>
      <c r="M197" s="22">
        <v>474.31</v>
      </c>
      <c r="N197" s="12">
        <f t="shared" si="8"/>
        <v>6.4852100946638278E-2</v>
      </c>
    </row>
    <row r="198" spans="1:14" x14ac:dyDescent="0.25">
      <c r="A198" s="21" t="s">
        <v>256</v>
      </c>
      <c r="B198" s="21" t="s">
        <v>164</v>
      </c>
      <c r="C198" s="21" t="s">
        <v>112</v>
      </c>
      <c r="D198" s="21" t="s">
        <v>165</v>
      </c>
      <c r="E198" s="21" t="s">
        <v>166</v>
      </c>
      <c r="F198" s="22">
        <v>36.700000000000003</v>
      </c>
      <c r="G198" s="22">
        <v>889.17</v>
      </c>
      <c r="H198" s="22">
        <v>12.6</v>
      </c>
      <c r="I198" s="22">
        <v>0</v>
      </c>
      <c r="J198" s="22">
        <v>0</v>
      </c>
      <c r="K198" s="22">
        <v>0</v>
      </c>
      <c r="L198" s="22">
        <v>0</v>
      </c>
      <c r="M198" s="22">
        <v>938.47</v>
      </c>
      <c r="N198" s="12">
        <f t="shared" si="8"/>
        <v>3.9106204780120835E-2</v>
      </c>
    </row>
    <row r="199" spans="1:14" x14ac:dyDescent="0.25">
      <c r="A199" s="21" t="s">
        <v>256</v>
      </c>
      <c r="B199" s="21" t="s">
        <v>164</v>
      </c>
      <c r="C199" s="21" t="s">
        <v>112</v>
      </c>
      <c r="D199" s="21" t="s">
        <v>167</v>
      </c>
      <c r="E199" s="21" t="s">
        <v>168</v>
      </c>
      <c r="F199" s="22">
        <v>69.2</v>
      </c>
      <c r="G199" s="22">
        <v>763.9</v>
      </c>
      <c r="H199" s="22">
        <v>15.4</v>
      </c>
      <c r="I199" s="22">
        <v>0</v>
      </c>
      <c r="J199" s="22">
        <v>0</v>
      </c>
      <c r="K199" s="22">
        <v>0</v>
      </c>
      <c r="L199" s="22">
        <v>0</v>
      </c>
      <c r="M199" s="22">
        <v>848.5</v>
      </c>
      <c r="N199" s="12">
        <f t="shared" si="8"/>
        <v>8.1555686505598121E-2</v>
      </c>
    </row>
    <row r="200" spans="1:14" x14ac:dyDescent="0.25">
      <c r="A200" s="21" t="s">
        <v>256</v>
      </c>
      <c r="B200" s="21" t="s">
        <v>169</v>
      </c>
      <c r="C200" s="21" t="s">
        <v>117</v>
      </c>
      <c r="D200" s="21" t="s">
        <v>170</v>
      </c>
      <c r="E200" s="21" t="s">
        <v>171</v>
      </c>
      <c r="F200" s="22">
        <v>122.9</v>
      </c>
      <c r="G200" s="22">
        <v>249</v>
      </c>
      <c r="H200" s="22">
        <v>52</v>
      </c>
      <c r="I200" s="22">
        <v>0</v>
      </c>
      <c r="J200" s="22">
        <v>0</v>
      </c>
      <c r="K200" s="22">
        <v>0</v>
      </c>
      <c r="L200" s="22">
        <v>0</v>
      </c>
      <c r="M200" s="22">
        <v>423.9</v>
      </c>
      <c r="N200" s="12">
        <f t="shared" si="8"/>
        <v>0.28992686954470398</v>
      </c>
    </row>
    <row r="201" spans="1:14" x14ac:dyDescent="0.25">
      <c r="A201" s="21" t="s">
        <v>256</v>
      </c>
      <c r="B201" s="21" t="s">
        <v>169</v>
      </c>
      <c r="C201" s="21" t="s">
        <v>117</v>
      </c>
      <c r="D201" s="21" t="s">
        <v>172</v>
      </c>
      <c r="E201" s="21" t="s">
        <v>173</v>
      </c>
      <c r="F201" s="22">
        <v>44</v>
      </c>
      <c r="G201" s="22">
        <v>350.15</v>
      </c>
      <c r="H201" s="22">
        <v>15.5</v>
      </c>
      <c r="I201" s="22">
        <v>6</v>
      </c>
      <c r="J201" s="22">
        <v>0</v>
      </c>
      <c r="K201" s="22">
        <v>6</v>
      </c>
      <c r="L201" s="22">
        <v>0</v>
      </c>
      <c r="M201" s="22">
        <v>421.65</v>
      </c>
      <c r="N201" s="12">
        <f t="shared" si="8"/>
        <v>0.10435195066998697</v>
      </c>
    </row>
    <row r="202" spans="1:14" x14ac:dyDescent="0.25">
      <c r="A202" s="21" t="s">
        <v>256</v>
      </c>
      <c r="B202" s="21" t="s">
        <v>169</v>
      </c>
      <c r="C202" s="21" t="s">
        <v>117</v>
      </c>
      <c r="D202" s="21" t="s">
        <v>174</v>
      </c>
      <c r="E202" s="21" t="s">
        <v>175</v>
      </c>
      <c r="F202" s="22">
        <v>18</v>
      </c>
      <c r="G202" s="22">
        <v>399.9</v>
      </c>
      <c r="H202" s="22">
        <v>26.5</v>
      </c>
      <c r="I202" s="22">
        <v>0</v>
      </c>
      <c r="J202" s="22">
        <v>0</v>
      </c>
      <c r="K202" s="22">
        <v>0</v>
      </c>
      <c r="L202" s="22">
        <v>0</v>
      </c>
      <c r="M202" s="22">
        <v>444.4</v>
      </c>
      <c r="N202" s="12">
        <f t="shared" si="8"/>
        <v>4.0504050405040508E-2</v>
      </c>
    </row>
    <row r="203" spans="1:14" x14ac:dyDescent="0.25">
      <c r="A203" s="21" t="s">
        <v>256</v>
      </c>
      <c r="B203" s="21" t="s">
        <v>169</v>
      </c>
      <c r="C203" s="21" t="s">
        <v>117</v>
      </c>
      <c r="D203" s="21" t="s">
        <v>176</v>
      </c>
      <c r="E203" s="21" t="s">
        <v>177</v>
      </c>
      <c r="F203" s="22">
        <v>45</v>
      </c>
      <c r="G203" s="22">
        <v>294</v>
      </c>
      <c r="H203" s="22">
        <v>52.5</v>
      </c>
      <c r="I203" s="22">
        <v>0</v>
      </c>
      <c r="J203" s="22">
        <v>0</v>
      </c>
      <c r="K203" s="22">
        <v>0</v>
      </c>
      <c r="L203" s="22">
        <v>0</v>
      </c>
      <c r="M203" s="22">
        <v>391.5</v>
      </c>
      <c r="N203" s="12">
        <f t="shared" si="8"/>
        <v>0.11494252873563218</v>
      </c>
    </row>
    <row r="204" spans="1:14" x14ac:dyDescent="0.25">
      <c r="A204" s="21" t="s">
        <v>256</v>
      </c>
      <c r="B204" s="21" t="s">
        <v>169</v>
      </c>
      <c r="C204" s="21" t="s">
        <v>117</v>
      </c>
      <c r="D204" s="21" t="s">
        <v>178</v>
      </c>
      <c r="E204" s="21" t="s">
        <v>179</v>
      </c>
      <c r="F204" s="22">
        <v>42</v>
      </c>
      <c r="G204" s="22">
        <v>598.63</v>
      </c>
      <c r="H204" s="22">
        <v>24</v>
      </c>
      <c r="I204" s="22">
        <v>0</v>
      </c>
      <c r="J204" s="22">
        <v>0</v>
      </c>
      <c r="K204" s="22">
        <v>0</v>
      </c>
      <c r="L204" s="22">
        <v>0</v>
      </c>
      <c r="M204" s="22">
        <v>664.63</v>
      </c>
      <c r="N204" s="12">
        <f t="shared" si="8"/>
        <v>6.3193054782360106E-2</v>
      </c>
    </row>
    <row r="205" spans="1:14" x14ac:dyDescent="0.25">
      <c r="A205" s="21" t="s">
        <v>256</v>
      </c>
      <c r="B205" s="21" t="s">
        <v>169</v>
      </c>
      <c r="C205" s="21" t="s">
        <v>117</v>
      </c>
      <c r="D205" s="21" t="s">
        <v>180</v>
      </c>
      <c r="E205" s="21" t="s">
        <v>181</v>
      </c>
      <c r="F205" s="22">
        <v>4.5</v>
      </c>
      <c r="G205" s="22">
        <v>262.05</v>
      </c>
      <c r="H205" s="22">
        <v>9</v>
      </c>
      <c r="I205" s="22">
        <v>0</v>
      </c>
      <c r="J205" s="22">
        <v>0</v>
      </c>
      <c r="K205" s="22">
        <v>0</v>
      </c>
      <c r="L205" s="22">
        <v>0</v>
      </c>
      <c r="M205" s="22">
        <v>275.55</v>
      </c>
      <c r="N205" s="12">
        <f t="shared" si="8"/>
        <v>1.633097441480675E-2</v>
      </c>
    </row>
    <row r="206" spans="1:14" x14ac:dyDescent="0.25">
      <c r="A206" s="21" t="s">
        <v>256</v>
      </c>
      <c r="B206" s="21" t="s">
        <v>182</v>
      </c>
      <c r="C206" s="21" t="s">
        <v>120</v>
      </c>
      <c r="D206" s="21" t="s">
        <v>183</v>
      </c>
      <c r="E206" s="21" t="s">
        <v>184</v>
      </c>
      <c r="F206" s="22">
        <v>61.9</v>
      </c>
      <c r="G206" s="22">
        <v>227.45</v>
      </c>
      <c r="H206" s="22">
        <v>63</v>
      </c>
      <c r="I206" s="22">
        <v>0</v>
      </c>
      <c r="J206" s="22">
        <v>0</v>
      </c>
      <c r="K206" s="22">
        <v>0</v>
      </c>
      <c r="L206" s="22">
        <v>0</v>
      </c>
      <c r="M206" s="22">
        <v>352.35</v>
      </c>
      <c r="N206" s="12">
        <f t="shared" si="8"/>
        <v>0.17567759330211435</v>
      </c>
    </row>
    <row r="207" spans="1:14" x14ac:dyDescent="0.25">
      <c r="A207" s="21" t="s">
        <v>256</v>
      </c>
      <c r="B207" s="21" t="s">
        <v>182</v>
      </c>
      <c r="C207" s="21" t="s">
        <v>120</v>
      </c>
      <c r="D207" s="21" t="s">
        <v>185</v>
      </c>
      <c r="E207" s="21" t="s">
        <v>186</v>
      </c>
      <c r="F207" s="22">
        <v>72.75</v>
      </c>
      <c r="G207" s="22">
        <v>343.8</v>
      </c>
      <c r="H207" s="22">
        <v>40.5</v>
      </c>
      <c r="I207" s="22">
        <v>0</v>
      </c>
      <c r="J207" s="22">
        <v>0</v>
      </c>
      <c r="K207" s="22">
        <v>0</v>
      </c>
      <c r="L207" s="22">
        <v>0</v>
      </c>
      <c r="M207" s="22">
        <v>457.05</v>
      </c>
      <c r="N207" s="12">
        <f t="shared" si="8"/>
        <v>0.15917295700689202</v>
      </c>
    </row>
    <row r="208" spans="1:14" x14ac:dyDescent="0.25">
      <c r="A208" s="21" t="s">
        <v>256</v>
      </c>
      <c r="B208" s="21" t="s">
        <v>182</v>
      </c>
      <c r="C208" s="21" t="s">
        <v>120</v>
      </c>
      <c r="D208" s="21" t="s">
        <v>187</v>
      </c>
      <c r="E208" s="21" t="s">
        <v>188</v>
      </c>
      <c r="F208" s="22">
        <v>77.900000000000006</v>
      </c>
      <c r="G208" s="22">
        <v>320.55</v>
      </c>
      <c r="H208" s="22">
        <v>34</v>
      </c>
      <c r="I208" s="22">
        <v>0</v>
      </c>
      <c r="J208" s="22">
        <v>0</v>
      </c>
      <c r="K208" s="22">
        <v>4.5</v>
      </c>
      <c r="L208" s="22">
        <v>0</v>
      </c>
      <c r="M208" s="22">
        <v>436.95</v>
      </c>
      <c r="N208" s="12">
        <f t="shared" si="8"/>
        <v>0.17828126787962012</v>
      </c>
    </row>
    <row r="209" spans="1:14" x14ac:dyDescent="0.25">
      <c r="A209" s="21" t="s">
        <v>256</v>
      </c>
      <c r="B209" s="21" t="s">
        <v>182</v>
      </c>
      <c r="C209" s="21" t="s">
        <v>120</v>
      </c>
      <c r="D209" s="21" t="s">
        <v>189</v>
      </c>
      <c r="E209" s="21" t="s">
        <v>190</v>
      </c>
      <c r="F209" s="22">
        <v>24.25</v>
      </c>
      <c r="G209" s="22">
        <v>230.1</v>
      </c>
      <c r="H209" s="22">
        <v>71</v>
      </c>
      <c r="I209" s="22">
        <v>24</v>
      </c>
      <c r="J209" s="22">
        <v>0</v>
      </c>
      <c r="K209" s="22">
        <v>18</v>
      </c>
      <c r="L209" s="22">
        <v>0</v>
      </c>
      <c r="M209" s="22">
        <v>367.35</v>
      </c>
      <c r="N209" s="12">
        <f t="shared" si="8"/>
        <v>6.6013338777732397E-2</v>
      </c>
    </row>
    <row r="210" spans="1:14" x14ac:dyDescent="0.25">
      <c r="A210" s="21" t="s">
        <v>256</v>
      </c>
      <c r="B210" s="21" t="s">
        <v>191</v>
      </c>
      <c r="C210" s="21" t="s">
        <v>192</v>
      </c>
      <c r="D210" s="21" t="s">
        <v>193</v>
      </c>
      <c r="E210" s="21" t="s">
        <v>194</v>
      </c>
      <c r="F210" s="22">
        <v>0</v>
      </c>
      <c r="G210" s="22">
        <v>36.200000000000003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36.200000000000003</v>
      </c>
      <c r="N210" s="12">
        <f t="shared" si="8"/>
        <v>0</v>
      </c>
    </row>
    <row r="211" spans="1:14" x14ac:dyDescent="0.25">
      <c r="A211" s="21" t="s">
        <v>256</v>
      </c>
      <c r="B211" s="21" t="s">
        <v>191</v>
      </c>
      <c r="C211" s="21" t="s">
        <v>192</v>
      </c>
      <c r="D211" s="21" t="s">
        <v>246</v>
      </c>
      <c r="E211" s="21" t="s">
        <v>247</v>
      </c>
      <c r="F211" s="22">
        <v>195.1</v>
      </c>
      <c r="G211" s="22">
        <v>2766.05</v>
      </c>
      <c r="H211" s="22">
        <v>41</v>
      </c>
      <c r="I211" s="22">
        <v>0</v>
      </c>
      <c r="J211" s="22">
        <v>0</v>
      </c>
      <c r="K211" s="22">
        <v>0</v>
      </c>
      <c r="L211" s="22">
        <v>0</v>
      </c>
      <c r="M211" s="22">
        <v>3002.15</v>
      </c>
      <c r="N211" s="12">
        <f t="shared" si="8"/>
        <v>6.4986759489032861E-2</v>
      </c>
    </row>
    <row r="212" spans="1:14" x14ac:dyDescent="0.25">
      <c r="A212" s="21" t="s">
        <v>256</v>
      </c>
      <c r="B212" s="21" t="s">
        <v>195</v>
      </c>
      <c r="C212" s="21" t="s">
        <v>123</v>
      </c>
      <c r="D212" s="21" t="s">
        <v>196</v>
      </c>
      <c r="E212" s="21" t="s">
        <v>197</v>
      </c>
      <c r="F212" s="22">
        <v>16.8</v>
      </c>
      <c r="G212" s="22">
        <v>896.5</v>
      </c>
      <c r="H212" s="22">
        <v>146.19999999999999</v>
      </c>
      <c r="I212" s="22">
        <v>0</v>
      </c>
      <c r="J212" s="22">
        <v>0</v>
      </c>
      <c r="K212" s="22">
        <v>0</v>
      </c>
      <c r="L212" s="22">
        <v>2.4</v>
      </c>
      <c r="M212" s="22">
        <v>1061.9000000000001</v>
      </c>
      <c r="N212" s="12">
        <f t="shared" si="8"/>
        <v>1.5820698747528016E-2</v>
      </c>
    </row>
    <row r="213" spans="1:14" x14ac:dyDescent="0.25">
      <c r="A213" s="21" t="s">
        <v>256</v>
      </c>
      <c r="B213" s="21" t="s">
        <v>198</v>
      </c>
      <c r="C213" s="21" t="s">
        <v>199</v>
      </c>
      <c r="D213" s="21" t="s">
        <v>200</v>
      </c>
      <c r="E213" s="21" t="s">
        <v>201</v>
      </c>
      <c r="F213" s="22">
        <v>0</v>
      </c>
      <c r="G213" s="22">
        <v>504.05</v>
      </c>
      <c r="H213" s="22">
        <v>213.3</v>
      </c>
      <c r="I213" s="22">
        <v>4.5</v>
      </c>
      <c r="J213" s="22">
        <v>0</v>
      </c>
      <c r="K213" s="22">
        <v>4.5</v>
      </c>
      <c r="L213" s="22">
        <v>0</v>
      </c>
      <c r="M213" s="22">
        <v>726.35</v>
      </c>
      <c r="N213" s="12">
        <f t="shared" si="8"/>
        <v>0</v>
      </c>
    </row>
    <row r="214" spans="1:14" x14ac:dyDescent="0.25">
      <c r="A214" s="21" t="s">
        <v>256</v>
      </c>
      <c r="B214" s="21" t="s">
        <v>198</v>
      </c>
      <c r="C214" s="21" t="s">
        <v>199</v>
      </c>
      <c r="D214" s="21" t="s">
        <v>202</v>
      </c>
      <c r="E214" s="21" t="s">
        <v>173</v>
      </c>
      <c r="F214" s="22">
        <v>0</v>
      </c>
      <c r="G214" s="22">
        <v>520.04999999999995</v>
      </c>
      <c r="H214" s="22">
        <v>18</v>
      </c>
      <c r="I214" s="22">
        <v>4.5</v>
      </c>
      <c r="J214" s="22">
        <v>0</v>
      </c>
      <c r="K214" s="22">
        <v>9</v>
      </c>
      <c r="L214" s="22">
        <v>0</v>
      </c>
      <c r="M214" s="22">
        <v>551.54999999999995</v>
      </c>
      <c r="N214" s="12">
        <f t="shared" si="8"/>
        <v>0</v>
      </c>
    </row>
    <row r="215" spans="1:14" x14ac:dyDescent="0.25">
      <c r="A215" s="21" t="s">
        <v>256</v>
      </c>
      <c r="B215" s="21" t="s">
        <v>198</v>
      </c>
      <c r="C215" s="21" t="s">
        <v>199</v>
      </c>
      <c r="D215" s="21" t="s">
        <v>203</v>
      </c>
      <c r="E215" s="21" t="s">
        <v>204</v>
      </c>
      <c r="F215" s="22">
        <v>28.5</v>
      </c>
      <c r="G215" s="22">
        <v>782.5</v>
      </c>
      <c r="H215" s="22">
        <v>216.2</v>
      </c>
      <c r="I215" s="22">
        <v>6</v>
      </c>
      <c r="J215" s="22">
        <v>0</v>
      </c>
      <c r="K215" s="22">
        <v>6</v>
      </c>
      <c r="L215" s="22">
        <v>0</v>
      </c>
      <c r="M215" s="22">
        <v>1039.2</v>
      </c>
      <c r="N215" s="12">
        <f t="shared" si="8"/>
        <v>2.7424942263279444E-2</v>
      </c>
    </row>
    <row r="216" spans="1:14" x14ac:dyDescent="0.25">
      <c r="A216" s="21" t="s">
        <v>256</v>
      </c>
      <c r="B216" s="21" t="s">
        <v>198</v>
      </c>
      <c r="C216" s="21" t="s">
        <v>199</v>
      </c>
      <c r="D216" s="21" t="s">
        <v>205</v>
      </c>
      <c r="E216" s="21" t="s">
        <v>175</v>
      </c>
      <c r="F216" s="22">
        <v>22.2</v>
      </c>
      <c r="G216" s="22">
        <v>930.65</v>
      </c>
      <c r="H216" s="22">
        <v>27.75</v>
      </c>
      <c r="I216" s="22">
        <v>6.75</v>
      </c>
      <c r="J216" s="22">
        <v>9</v>
      </c>
      <c r="K216" s="22">
        <v>4.5</v>
      </c>
      <c r="L216" s="22">
        <v>0</v>
      </c>
      <c r="M216" s="22">
        <v>1000.85</v>
      </c>
      <c r="N216" s="12">
        <f t="shared" si="8"/>
        <v>2.2181146025878003E-2</v>
      </c>
    </row>
    <row r="217" spans="1:14" x14ac:dyDescent="0.25">
      <c r="A217" s="21" t="s">
        <v>256</v>
      </c>
      <c r="B217" s="21" t="s">
        <v>198</v>
      </c>
      <c r="C217" s="21" t="s">
        <v>199</v>
      </c>
      <c r="D217" s="21" t="s">
        <v>206</v>
      </c>
      <c r="E217" s="21" t="s">
        <v>179</v>
      </c>
      <c r="F217" s="22">
        <v>22.75</v>
      </c>
      <c r="G217" s="22">
        <v>1016.55</v>
      </c>
      <c r="H217" s="22">
        <v>25.65</v>
      </c>
      <c r="I217" s="22">
        <v>0</v>
      </c>
      <c r="J217" s="22">
        <v>0</v>
      </c>
      <c r="K217" s="22">
        <v>4.5</v>
      </c>
      <c r="L217" s="22">
        <v>0</v>
      </c>
      <c r="M217" s="22">
        <v>1069.45</v>
      </c>
      <c r="N217" s="12">
        <f t="shared" si="8"/>
        <v>2.1272616765627191E-2</v>
      </c>
    </row>
    <row r="218" spans="1:14" x14ac:dyDescent="0.25">
      <c r="A218" s="21" t="s">
        <v>256</v>
      </c>
      <c r="B218" s="21" t="s">
        <v>207</v>
      </c>
      <c r="C218" s="21" t="s">
        <v>121</v>
      </c>
      <c r="D218" s="21" t="s">
        <v>208</v>
      </c>
      <c r="E218" s="21" t="s">
        <v>177</v>
      </c>
      <c r="F218" s="22">
        <v>289.5</v>
      </c>
      <c r="G218" s="22">
        <v>1797</v>
      </c>
      <c r="H218" s="22">
        <v>249</v>
      </c>
      <c r="I218" s="22">
        <v>0</v>
      </c>
      <c r="J218" s="22">
        <v>0</v>
      </c>
      <c r="K218" s="22">
        <v>0</v>
      </c>
      <c r="L218" s="22">
        <v>0</v>
      </c>
      <c r="M218" s="22">
        <v>2335.5</v>
      </c>
      <c r="N218" s="12">
        <f t="shared" si="8"/>
        <v>0.12395632626846499</v>
      </c>
    </row>
    <row r="219" spans="1:14" x14ac:dyDescent="0.25">
      <c r="A219" s="21" t="s">
        <v>256</v>
      </c>
      <c r="B219" s="21" t="s">
        <v>209</v>
      </c>
      <c r="C219" s="21" t="s">
        <v>210</v>
      </c>
      <c r="D219" s="21" t="s">
        <v>211</v>
      </c>
      <c r="E219" s="21" t="s">
        <v>171</v>
      </c>
      <c r="F219" s="22">
        <v>46.9</v>
      </c>
      <c r="G219" s="22">
        <v>655.15</v>
      </c>
      <c r="H219" s="22">
        <v>210.5</v>
      </c>
      <c r="I219" s="22">
        <v>0</v>
      </c>
      <c r="J219" s="22">
        <v>0</v>
      </c>
      <c r="K219" s="22">
        <v>0</v>
      </c>
      <c r="L219" s="22">
        <v>1.2</v>
      </c>
      <c r="M219" s="22">
        <v>913.75</v>
      </c>
      <c r="N219" s="12">
        <f t="shared" si="8"/>
        <v>5.1326949384404921E-2</v>
      </c>
    </row>
    <row r="220" spans="1:14" x14ac:dyDescent="0.25">
      <c r="A220" s="21" t="s">
        <v>256</v>
      </c>
      <c r="B220" s="21" t="s">
        <v>209</v>
      </c>
      <c r="C220" s="21" t="s">
        <v>210</v>
      </c>
      <c r="D220" s="21" t="s">
        <v>212</v>
      </c>
      <c r="E220" s="21" t="s">
        <v>213</v>
      </c>
      <c r="F220" s="22">
        <v>9.1999999999999993</v>
      </c>
      <c r="G220" s="22">
        <v>406.9</v>
      </c>
      <c r="H220" s="22">
        <v>18</v>
      </c>
      <c r="I220" s="22">
        <v>0</v>
      </c>
      <c r="J220" s="22">
        <v>0</v>
      </c>
      <c r="K220" s="22">
        <v>0</v>
      </c>
      <c r="L220" s="22">
        <v>0</v>
      </c>
      <c r="M220" s="22">
        <v>434.1</v>
      </c>
      <c r="N220" s="12">
        <f t="shared" si="8"/>
        <v>2.1193273439299699E-2</v>
      </c>
    </row>
    <row r="221" spans="1:14" x14ac:dyDescent="0.25">
      <c r="A221" s="21" t="s">
        <v>256</v>
      </c>
      <c r="B221" s="21" t="s">
        <v>214</v>
      </c>
      <c r="C221" s="21" t="s">
        <v>118</v>
      </c>
      <c r="D221" s="21" t="s">
        <v>215</v>
      </c>
      <c r="E221" s="21" t="s">
        <v>216</v>
      </c>
      <c r="F221" s="22">
        <v>160.56</v>
      </c>
      <c r="G221" s="22">
        <v>1723.44</v>
      </c>
      <c r="H221" s="22">
        <v>48</v>
      </c>
      <c r="I221" s="22">
        <v>0</v>
      </c>
      <c r="J221" s="22">
        <v>0</v>
      </c>
      <c r="K221" s="22">
        <v>0</v>
      </c>
      <c r="L221" s="22">
        <v>0</v>
      </c>
      <c r="M221" s="22">
        <v>1932</v>
      </c>
      <c r="N221" s="12">
        <f t="shared" si="8"/>
        <v>8.3105590062111809E-2</v>
      </c>
    </row>
    <row r="222" spans="1:14" x14ac:dyDescent="0.25">
      <c r="A222" s="21" t="s">
        <v>256</v>
      </c>
      <c r="B222" s="21" t="s">
        <v>214</v>
      </c>
      <c r="C222" s="21" t="s">
        <v>118</v>
      </c>
      <c r="D222" s="21" t="s">
        <v>217</v>
      </c>
      <c r="E222" s="21" t="s">
        <v>218</v>
      </c>
      <c r="F222" s="22">
        <v>30</v>
      </c>
      <c r="G222" s="22">
        <v>559</v>
      </c>
      <c r="H222" s="22">
        <v>18</v>
      </c>
      <c r="I222" s="22">
        <v>0</v>
      </c>
      <c r="J222" s="22">
        <v>0</v>
      </c>
      <c r="K222" s="22">
        <v>0</v>
      </c>
      <c r="L222" s="22">
        <v>0</v>
      </c>
      <c r="M222" s="22">
        <v>607</v>
      </c>
      <c r="N222" s="12">
        <f t="shared" si="8"/>
        <v>4.9423393739703461E-2</v>
      </c>
    </row>
    <row r="223" spans="1:14" x14ac:dyDescent="0.25">
      <c r="A223" s="21" t="s">
        <v>256</v>
      </c>
      <c r="B223" s="21" t="s">
        <v>219</v>
      </c>
      <c r="C223" s="21" t="s">
        <v>220</v>
      </c>
      <c r="D223" s="21" t="s">
        <v>221</v>
      </c>
      <c r="E223" s="21" t="s">
        <v>222</v>
      </c>
      <c r="F223" s="22">
        <v>0</v>
      </c>
      <c r="G223" s="22">
        <v>394.5</v>
      </c>
      <c r="H223" s="22">
        <v>9</v>
      </c>
      <c r="I223" s="22">
        <v>0</v>
      </c>
      <c r="J223" s="22">
        <v>0</v>
      </c>
      <c r="K223" s="22">
        <v>0</v>
      </c>
      <c r="L223" s="22">
        <v>0</v>
      </c>
      <c r="M223" s="22">
        <v>403.5</v>
      </c>
      <c r="N223" s="12">
        <f t="shared" si="8"/>
        <v>0</v>
      </c>
    </row>
    <row r="224" spans="1:14" x14ac:dyDescent="0.25">
      <c r="A224" s="21" t="s">
        <v>256</v>
      </c>
      <c r="B224" s="21" t="s">
        <v>223</v>
      </c>
      <c r="C224" s="21" t="s">
        <v>224</v>
      </c>
      <c r="D224" s="21" t="s">
        <v>225</v>
      </c>
      <c r="E224" s="21" t="s">
        <v>226</v>
      </c>
      <c r="F224" s="22">
        <v>38.450000000000003</v>
      </c>
      <c r="G224" s="22">
        <v>951.55</v>
      </c>
      <c r="H224" s="22">
        <v>246</v>
      </c>
      <c r="I224" s="22">
        <v>0</v>
      </c>
      <c r="J224" s="22">
        <v>0</v>
      </c>
      <c r="K224" s="22">
        <v>0</v>
      </c>
      <c r="L224" s="22">
        <v>0</v>
      </c>
      <c r="M224" s="22">
        <v>1236</v>
      </c>
      <c r="N224" s="12">
        <f t="shared" si="8"/>
        <v>3.1108414239482202E-2</v>
      </c>
    </row>
    <row r="225" spans="1:14" x14ac:dyDescent="0.25">
      <c r="A225" s="21" t="s">
        <v>256</v>
      </c>
      <c r="B225" s="21" t="s">
        <v>227</v>
      </c>
      <c r="C225" s="21" t="s">
        <v>228</v>
      </c>
      <c r="D225" s="21" t="s">
        <v>242</v>
      </c>
      <c r="E225" s="21" t="s">
        <v>243</v>
      </c>
      <c r="F225" s="22">
        <v>18.100000000000001</v>
      </c>
      <c r="G225" s="22">
        <v>401.1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419.2</v>
      </c>
      <c r="N225" s="12">
        <f t="shared" si="8"/>
        <v>4.317748091603054E-2</v>
      </c>
    </row>
    <row r="226" spans="1:14" x14ac:dyDescent="0.25">
      <c r="A226" s="21" t="s">
        <v>256</v>
      </c>
      <c r="B226" s="21" t="s">
        <v>227</v>
      </c>
      <c r="C226" s="21" t="s">
        <v>228</v>
      </c>
      <c r="D226" s="21" t="s">
        <v>235</v>
      </c>
      <c r="E226" s="21" t="s">
        <v>236</v>
      </c>
      <c r="F226" s="22">
        <v>20.8</v>
      </c>
      <c r="G226" s="22">
        <v>388.5</v>
      </c>
      <c r="H226" s="22">
        <v>15</v>
      </c>
      <c r="I226" s="22">
        <v>0</v>
      </c>
      <c r="J226" s="22">
        <v>0</v>
      </c>
      <c r="K226" s="22">
        <v>0</v>
      </c>
      <c r="L226" s="22">
        <v>0</v>
      </c>
      <c r="M226" s="22">
        <v>424.3</v>
      </c>
      <c r="N226" s="12">
        <f t="shared" si="8"/>
        <v>4.9021918453924111E-2</v>
      </c>
    </row>
    <row r="227" spans="1:14" x14ac:dyDescent="0.25">
      <c r="A227" s="21" t="s">
        <v>256</v>
      </c>
      <c r="B227" s="21" t="s">
        <v>227</v>
      </c>
      <c r="C227" s="21" t="s">
        <v>228</v>
      </c>
      <c r="D227" s="21" t="s">
        <v>229</v>
      </c>
      <c r="E227" s="21" t="s">
        <v>230</v>
      </c>
      <c r="F227" s="22">
        <v>107.45</v>
      </c>
      <c r="G227" s="22">
        <v>379.75</v>
      </c>
      <c r="H227" s="22">
        <v>7.5</v>
      </c>
      <c r="I227" s="22">
        <v>0</v>
      </c>
      <c r="J227" s="22">
        <v>0</v>
      </c>
      <c r="K227" s="22">
        <v>0</v>
      </c>
      <c r="L227" s="22">
        <v>0</v>
      </c>
      <c r="M227" s="22">
        <v>494.7</v>
      </c>
      <c r="N227" s="12">
        <f t="shared" si="8"/>
        <v>0.21720234485546797</v>
      </c>
    </row>
    <row r="228" spans="1:14" x14ac:dyDescent="0.25">
      <c r="A228" s="21" t="s">
        <v>256</v>
      </c>
      <c r="B228" s="21" t="s">
        <v>227</v>
      </c>
      <c r="C228" s="21" t="s">
        <v>228</v>
      </c>
      <c r="D228" s="21" t="s">
        <v>231</v>
      </c>
      <c r="E228" s="21" t="s">
        <v>232</v>
      </c>
      <c r="F228" s="22">
        <v>219.85</v>
      </c>
      <c r="G228" s="22">
        <v>1416</v>
      </c>
      <c r="H228" s="22">
        <v>261.95</v>
      </c>
      <c r="I228" s="22">
        <v>0</v>
      </c>
      <c r="J228" s="22">
        <v>0</v>
      </c>
      <c r="K228" s="22">
        <v>0</v>
      </c>
      <c r="L228" s="22">
        <v>0</v>
      </c>
      <c r="M228" s="22">
        <v>1897.8</v>
      </c>
      <c r="N228" s="12">
        <f t="shared" si="8"/>
        <v>0.11584466224048899</v>
      </c>
    </row>
    <row r="229" spans="1:14" x14ac:dyDescent="0.25">
      <c r="A229" s="21" t="s">
        <v>256</v>
      </c>
      <c r="B229" s="21" t="s">
        <v>227</v>
      </c>
      <c r="C229" s="21" t="s">
        <v>228</v>
      </c>
      <c r="D229" s="21" t="s">
        <v>233</v>
      </c>
      <c r="E229" s="21" t="s">
        <v>181</v>
      </c>
      <c r="F229" s="22">
        <v>85.99</v>
      </c>
      <c r="G229" s="22">
        <v>480.58</v>
      </c>
      <c r="H229" s="22">
        <v>15</v>
      </c>
      <c r="I229" s="22">
        <v>0</v>
      </c>
      <c r="J229" s="22">
        <v>0</v>
      </c>
      <c r="K229" s="22">
        <v>0</v>
      </c>
      <c r="L229" s="22">
        <v>0</v>
      </c>
      <c r="M229" s="22">
        <v>581.57000000000005</v>
      </c>
      <c r="N229" s="12">
        <f t="shared" si="8"/>
        <v>0.14785838334164414</v>
      </c>
    </row>
    <row r="230" spans="1:14" x14ac:dyDescent="0.25">
      <c r="A230" s="21" t="s">
        <v>256</v>
      </c>
      <c r="B230" s="21" t="s">
        <v>257</v>
      </c>
      <c r="C230" s="21" t="s">
        <v>258</v>
      </c>
      <c r="D230" s="21" t="s">
        <v>259</v>
      </c>
      <c r="E230" s="21" t="s">
        <v>260</v>
      </c>
      <c r="F230" s="22">
        <v>0</v>
      </c>
      <c r="G230" s="22">
        <v>90.5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90.5</v>
      </c>
      <c r="N230" s="12">
        <f t="shared" si="8"/>
        <v>0</v>
      </c>
    </row>
    <row r="231" spans="1:14" x14ac:dyDescent="0.25">
      <c r="A231" s="21" t="s">
        <v>256</v>
      </c>
      <c r="B231" s="21" t="s">
        <v>248</v>
      </c>
      <c r="C231" s="21" t="s">
        <v>249</v>
      </c>
      <c r="D231" s="21" t="s">
        <v>250</v>
      </c>
      <c r="E231" s="21" t="s">
        <v>251</v>
      </c>
      <c r="F231" s="22">
        <v>0</v>
      </c>
      <c r="G231" s="22">
        <v>141.9</v>
      </c>
      <c r="H231" s="22">
        <v>4.5</v>
      </c>
      <c r="I231" s="22">
        <v>0</v>
      </c>
      <c r="J231" s="22">
        <v>0</v>
      </c>
      <c r="K231" s="22">
        <v>0</v>
      </c>
      <c r="L231" s="22">
        <v>0</v>
      </c>
      <c r="M231" s="22">
        <v>146.4</v>
      </c>
      <c r="N231" s="12">
        <f t="shared" si="8"/>
        <v>0</v>
      </c>
    </row>
    <row r="232" spans="1:14" x14ac:dyDescent="0.25">
      <c r="A232" s="21" t="s">
        <v>256</v>
      </c>
      <c r="B232" s="21" t="s">
        <v>252</v>
      </c>
      <c r="C232" s="21" t="s">
        <v>253</v>
      </c>
      <c r="D232" s="21" t="s">
        <v>261</v>
      </c>
      <c r="E232" s="21" t="s">
        <v>262</v>
      </c>
      <c r="F232" s="22">
        <v>42</v>
      </c>
      <c r="G232" s="22">
        <v>0</v>
      </c>
      <c r="H232" s="22">
        <v>0</v>
      </c>
      <c r="I232" s="22">
        <v>127.5</v>
      </c>
      <c r="J232" s="22">
        <v>6</v>
      </c>
      <c r="K232" s="22">
        <v>93</v>
      </c>
      <c r="L232" s="22">
        <v>0</v>
      </c>
      <c r="M232" s="22">
        <v>268.5</v>
      </c>
      <c r="N232" s="12">
        <f t="shared" si="8"/>
        <v>0.15642458100558659</v>
      </c>
    </row>
    <row r="233" spans="1:14" x14ac:dyDescent="0.25">
      <c r="A233" s="21" t="s">
        <v>256</v>
      </c>
      <c r="B233" s="21" t="s">
        <v>252</v>
      </c>
      <c r="C233" s="21" t="s">
        <v>253</v>
      </c>
      <c r="D233" s="21" t="s">
        <v>254</v>
      </c>
      <c r="E233" s="21" t="s">
        <v>255</v>
      </c>
      <c r="F233" s="22">
        <v>0</v>
      </c>
      <c r="G233" s="22">
        <v>144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144</v>
      </c>
      <c r="N233" s="12">
        <f t="shared" si="8"/>
        <v>0</v>
      </c>
    </row>
    <row r="234" spans="1:14" x14ac:dyDescent="0.25">
      <c r="A234" t="s">
        <v>100</v>
      </c>
      <c r="B234">
        <f>COUNTA(B194:B233)</f>
        <v>40</v>
      </c>
      <c r="F234">
        <f t="shared" ref="F234:M234" si="9">SUM(F194:F233)</f>
        <v>2162.9499999999998</v>
      </c>
      <c r="G234">
        <f t="shared" si="9"/>
        <v>24423.51</v>
      </c>
      <c r="H234">
        <f t="shared" si="9"/>
        <v>2447.5</v>
      </c>
      <c r="I234">
        <f t="shared" si="9"/>
        <v>179.25</v>
      </c>
      <c r="J234">
        <f t="shared" si="9"/>
        <v>15</v>
      </c>
      <c r="K234">
        <f t="shared" si="9"/>
        <v>150</v>
      </c>
      <c r="L234">
        <f t="shared" si="9"/>
        <v>3.5999999999999996</v>
      </c>
      <c r="M234">
        <f t="shared" si="9"/>
        <v>29381.81</v>
      </c>
      <c r="N234" s="12">
        <f t="shared" si="8"/>
        <v>7.361527421217412E-2</v>
      </c>
    </row>
    <row r="235" spans="1:14" x14ac:dyDescent="0.25">
      <c r="A235" s="3"/>
      <c r="B235" s="4"/>
      <c r="C235" s="4"/>
      <c r="D235" s="3"/>
      <c r="E235" s="4"/>
      <c r="F235" s="3"/>
      <c r="G235" s="3"/>
      <c r="H235" s="3"/>
      <c r="I235" s="3"/>
      <c r="J235" s="3"/>
      <c r="K235" s="3"/>
      <c r="L235" s="3"/>
      <c r="M235" s="3"/>
      <c r="N235" s="12"/>
    </row>
    <row r="236" spans="1:14" x14ac:dyDescent="0.25">
      <c r="A236" s="21" t="s">
        <v>263</v>
      </c>
      <c r="B236" s="21" t="s">
        <v>154</v>
      </c>
      <c r="C236" s="21" t="s">
        <v>155</v>
      </c>
      <c r="D236" s="21" t="s">
        <v>156</v>
      </c>
      <c r="E236" s="21" t="s">
        <v>157</v>
      </c>
      <c r="F236" s="22">
        <v>14.4</v>
      </c>
      <c r="G236" s="22">
        <v>545.1</v>
      </c>
      <c r="H236" s="22">
        <v>195.1</v>
      </c>
      <c r="I236" s="22">
        <v>0</v>
      </c>
      <c r="J236" s="22">
        <v>0</v>
      </c>
      <c r="K236" s="22">
        <v>0</v>
      </c>
      <c r="L236" s="22">
        <v>0</v>
      </c>
      <c r="M236" s="22">
        <v>754.6</v>
      </c>
      <c r="N236" s="12">
        <f t="shared" si="8"/>
        <v>1.9082957858468062E-2</v>
      </c>
    </row>
    <row r="237" spans="1:14" x14ac:dyDescent="0.25">
      <c r="A237" s="21" t="s">
        <v>263</v>
      </c>
      <c r="B237" s="21" t="s">
        <v>154</v>
      </c>
      <c r="C237" s="21" t="s">
        <v>155</v>
      </c>
      <c r="D237" s="21" t="s">
        <v>158</v>
      </c>
      <c r="E237" s="21" t="s">
        <v>159</v>
      </c>
      <c r="F237" s="22">
        <v>22.85</v>
      </c>
      <c r="G237" s="22">
        <v>453.9</v>
      </c>
      <c r="H237" s="22">
        <v>16.5</v>
      </c>
      <c r="I237" s="22">
        <v>0</v>
      </c>
      <c r="J237" s="22">
        <v>0</v>
      </c>
      <c r="K237" s="22">
        <v>0</v>
      </c>
      <c r="L237" s="22">
        <v>0</v>
      </c>
      <c r="M237" s="22">
        <v>493.25</v>
      </c>
      <c r="N237" s="12">
        <f t="shared" si="8"/>
        <v>4.6325392802838324E-2</v>
      </c>
    </row>
    <row r="238" spans="1:14" x14ac:dyDescent="0.25">
      <c r="A238" s="21" t="s">
        <v>263</v>
      </c>
      <c r="B238" s="21" t="s">
        <v>154</v>
      </c>
      <c r="C238" s="21" t="s">
        <v>155</v>
      </c>
      <c r="D238" s="21" t="s">
        <v>160</v>
      </c>
      <c r="E238" s="21" t="s">
        <v>161</v>
      </c>
      <c r="F238" s="22">
        <v>78.3</v>
      </c>
      <c r="G238" s="22">
        <v>685.85</v>
      </c>
      <c r="H238" s="22">
        <v>18</v>
      </c>
      <c r="I238" s="22">
        <v>0</v>
      </c>
      <c r="J238" s="22">
        <v>0</v>
      </c>
      <c r="K238" s="22">
        <v>0</v>
      </c>
      <c r="L238" s="22">
        <v>0</v>
      </c>
      <c r="M238" s="22">
        <v>782.15</v>
      </c>
      <c r="N238" s="12">
        <f t="shared" si="8"/>
        <v>0.10010867480662276</v>
      </c>
    </row>
    <row r="239" spans="1:14" x14ac:dyDescent="0.25">
      <c r="A239" s="21" t="s">
        <v>263</v>
      </c>
      <c r="B239" s="21" t="s">
        <v>154</v>
      </c>
      <c r="C239" s="21" t="s">
        <v>155</v>
      </c>
      <c r="D239" s="21" t="s">
        <v>162</v>
      </c>
      <c r="E239" s="21" t="s">
        <v>163</v>
      </c>
      <c r="F239" s="22">
        <v>7</v>
      </c>
      <c r="G239" s="22">
        <v>374.38</v>
      </c>
      <c r="H239" s="22">
        <v>6</v>
      </c>
      <c r="I239" s="22">
        <v>0</v>
      </c>
      <c r="J239" s="22">
        <v>0</v>
      </c>
      <c r="K239" s="22">
        <v>0</v>
      </c>
      <c r="L239" s="22">
        <v>0</v>
      </c>
      <c r="M239" s="22">
        <v>387.38</v>
      </c>
      <c r="N239" s="12">
        <f t="shared" si="8"/>
        <v>1.8070112034694615E-2</v>
      </c>
    </row>
    <row r="240" spans="1:14" x14ac:dyDescent="0.25">
      <c r="A240" s="21" t="s">
        <v>263</v>
      </c>
      <c r="B240" s="21" t="s">
        <v>164</v>
      </c>
      <c r="C240" s="21" t="s">
        <v>112</v>
      </c>
      <c r="D240" s="21" t="s">
        <v>165</v>
      </c>
      <c r="E240" s="21" t="s">
        <v>166</v>
      </c>
      <c r="F240" s="22">
        <v>0</v>
      </c>
      <c r="G240" s="22">
        <v>785.5</v>
      </c>
      <c r="H240" s="22">
        <v>12</v>
      </c>
      <c r="I240" s="22">
        <v>0</v>
      </c>
      <c r="J240" s="22">
        <v>0</v>
      </c>
      <c r="K240" s="22">
        <v>0</v>
      </c>
      <c r="L240" s="22">
        <v>0</v>
      </c>
      <c r="M240" s="22">
        <v>797.5</v>
      </c>
      <c r="N240" s="12">
        <f t="shared" si="8"/>
        <v>0</v>
      </c>
    </row>
    <row r="241" spans="1:14" x14ac:dyDescent="0.25">
      <c r="A241" s="21" t="s">
        <v>263</v>
      </c>
      <c r="B241" s="21" t="s">
        <v>164</v>
      </c>
      <c r="C241" s="21" t="s">
        <v>112</v>
      </c>
      <c r="D241" s="21" t="s">
        <v>167</v>
      </c>
      <c r="E241" s="21" t="s">
        <v>168</v>
      </c>
      <c r="F241" s="22">
        <v>6</v>
      </c>
      <c r="G241" s="22">
        <v>601.6</v>
      </c>
      <c r="H241" s="22">
        <v>9.4</v>
      </c>
      <c r="I241" s="22">
        <v>0</v>
      </c>
      <c r="J241" s="22">
        <v>0</v>
      </c>
      <c r="K241" s="22">
        <v>0</v>
      </c>
      <c r="L241" s="22">
        <v>0</v>
      </c>
      <c r="M241" s="22">
        <v>617</v>
      </c>
      <c r="N241" s="12">
        <f t="shared" si="8"/>
        <v>9.7244732576985422E-3</v>
      </c>
    </row>
    <row r="242" spans="1:14" x14ac:dyDescent="0.25">
      <c r="A242" s="21" t="s">
        <v>263</v>
      </c>
      <c r="B242" s="21" t="s">
        <v>169</v>
      </c>
      <c r="C242" s="21" t="s">
        <v>117</v>
      </c>
      <c r="D242" s="21" t="s">
        <v>170</v>
      </c>
      <c r="E242" s="21" t="s">
        <v>171</v>
      </c>
      <c r="F242" s="22">
        <v>64.7</v>
      </c>
      <c r="G242" s="22">
        <v>299.5</v>
      </c>
      <c r="H242" s="22">
        <v>49.5</v>
      </c>
      <c r="I242" s="22">
        <v>0</v>
      </c>
      <c r="J242" s="22">
        <v>0</v>
      </c>
      <c r="K242" s="22">
        <v>0</v>
      </c>
      <c r="L242" s="22">
        <v>0</v>
      </c>
      <c r="M242" s="22">
        <v>413.7</v>
      </c>
      <c r="N242" s="12">
        <f t="shared" si="8"/>
        <v>0.15639352187575539</v>
      </c>
    </row>
    <row r="243" spans="1:14" x14ac:dyDescent="0.25">
      <c r="A243" s="21" t="s">
        <v>263</v>
      </c>
      <c r="B243" s="21" t="s">
        <v>169</v>
      </c>
      <c r="C243" s="21" t="s">
        <v>117</v>
      </c>
      <c r="D243" s="21" t="s">
        <v>172</v>
      </c>
      <c r="E243" s="21" t="s">
        <v>173</v>
      </c>
      <c r="F243" s="22">
        <v>39</v>
      </c>
      <c r="G243" s="22">
        <v>329.5</v>
      </c>
      <c r="H243" s="22">
        <v>9</v>
      </c>
      <c r="I243" s="22">
        <v>6</v>
      </c>
      <c r="J243" s="22">
        <v>0</v>
      </c>
      <c r="K243" s="22">
        <v>6</v>
      </c>
      <c r="L243" s="22">
        <v>0</v>
      </c>
      <c r="M243" s="22">
        <v>389.5</v>
      </c>
      <c r="N243" s="12">
        <f t="shared" si="8"/>
        <v>0.10012836970474968</v>
      </c>
    </row>
    <row r="244" spans="1:14" x14ac:dyDescent="0.25">
      <c r="A244" s="21" t="s">
        <v>263</v>
      </c>
      <c r="B244" s="21" t="s">
        <v>169</v>
      </c>
      <c r="C244" s="21" t="s">
        <v>117</v>
      </c>
      <c r="D244" s="21" t="s">
        <v>174</v>
      </c>
      <c r="E244" s="21" t="s">
        <v>175</v>
      </c>
      <c r="F244" s="22">
        <v>14.7</v>
      </c>
      <c r="G244" s="22">
        <v>425.5</v>
      </c>
      <c r="H244" s="22">
        <v>28</v>
      </c>
      <c r="I244" s="22">
        <v>0</v>
      </c>
      <c r="J244" s="22">
        <v>0</v>
      </c>
      <c r="K244" s="22">
        <v>0</v>
      </c>
      <c r="L244" s="22">
        <v>0</v>
      </c>
      <c r="M244" s="22">
        <v>468.2</v>
      </c>
      <c r="N244" s="12">
        <f t="shared" si="8"/>
        <v>3.139683895771038E-2</v>
      </c>
    </row>
    <row r="245" spans="1:14" x14ac:dyDescent="0.25">
      <c r="A245" s="21" t="s">
        <v>263</v>
      </c>
      <c r="B245" s="21" t="s">
        <v>169</v>
      </c>
      <c r="C245" s="21" t="s">
        <v>117</v>
      </c>
      <c r="D245" s="21" t="s">
        <v>176</v>
      </c>
      <c r="E245" s="21" t="s">
        <v>177</v>
      </c>
      <c r="F245" s="22">
        <v>43.5</v>
      </c>
      <c r="G245" s="22">
        <v>304.5</v>
      </c>
      <c r="H245" s="22">
        <v>48</v>
      </c>
      <c r="I245" s="22">
        <v>0</v>
      </c>
      <c r="J245" s="22">
        <v>0</v>
      </c>
      <c r="K245" s="22">
        <v>0</v>
      </c>
      <c r="L245" s="22">
        <v>0</v>
      </c>
      <c r="M245" s="22">
        <v>396</v>
      </c>
      <c r="N245" s="12">
        <f t="shared" si="8"/>
        <v>0.10984848484848485</v>
      </c>
    </row>
    <row r="246" spans="1:14" x14ac:dyDescent="0.25">
      <c r="A246" s="21" t="s">
        <v>263</v>
      </c>
      <c r="B246" s="21" t="s">
        <v>169</v>
      </c>
      <c r="C246" s="21" t="s">
        <v>117</v>
      </c>
      <c r="D246" s="21" t="s">
        <v>178</v>
      </c>
      <c r="E246" s="21" t="s">
        <v>179</v>
      </c>
      <c r="F246" s="22">
        <v>43.75</v>
      </c>
      <c r="G246" s="22">
        <v>572.75</v>
      </c>
      <c r="H246" s="22">
        <v>21</v>
      </c>
      <c r="I246" s="22">
        <v>0</v>
      </c>
      <c r="J246" s="22">
        <v>0</v>
      </c>
      <c r="K246" s="22">
        <v>0</v>
      </c>
      <c r="L246" s="22">
        <v>0</v>
      </c>
      <c r="M246" s="22">
        <v>637.5</v>
      </c>
      <c r="N246" s="12">
        <f t="shared" si="8"/>
        <v>6.8627450980392163E-2</v>
      </c>
    </row>
    <row r="247" spans="1:14" x14ac:dyDescent="0.25">
      <c r="A247" s="21" t="s">
        <v>263</v>
      </c>
      <c r="B247" s="21" t="s">
        <v>169</v>
      </c>
      <c r="C247" s="21" t="s">
        <v>117</v>
      </c>
      <c r="D247" s="21" t="s">
        <v>180</v>
      </c>
      <c r="E247" s="21" t="s">
        <v>181</v>
      </c>
      <c r="F247" s="22">
        <v>4.5</v>
      </c>
      <c r="G247" s="22">
        <v>271.05</v>
      </c>
      <c r="H247" s="22">
        <v>9</v>
      </c>
      <c r="I247" s="22">
        <v>0</v>
      </c>
      <c r="J247" s="22">
        <v>0</v>
      </c>
      <c r="K247" s="22">
        <v>0</v>
      </c>
      <c r="L247" s="22">
        <v>0</v>
      </c>
      <c r="M247" s="22">
        <v>284.55</v>
      </c>
      <c r="N247" s="12">
        <f t="shared" si="8"/>
        <v>1.5814443858724301E-2</v>
      </c>
    </row>
    <row r="248" spans="1:14" x14ac:dyDescent="0.25">
      <c r="A248" s="21" t="s">
        <v>263</v>
      </c>
      <c r="B248" s="21" t="s">
        <v>182</v>
      </c>
      <c r="C248" s="21" t="s">
        <v>120</v>
      </c>
      <c r="D248" s="21" t="s">
        <v>183</v>
      </c>
      <c r="E248" s="21" t="s">
        <v>184</v>
      </c>
      <c r="F248" s="22">
        <v>47.5</v>
      </c>
      <c r="G248" s="22">
        <v>250.25</v>
      </c>
      <c r="H248" s="22">
        <v>58</v>
      </c>
      <c r="I248" s="22">
        <v>0</v>
      </c>
      <c r="J248" s="22">
        <v>0</v>
      </c>
      <c r="K248" s="22">
        <v>0</v>
      </c>
      <c r="L248" s="22">
        <v>0</v>
      </c>
      <c r="M248" s="22">
        <v>355.75</v>
      </c>
      <c r="N248" s="12">
        <f t="shared" si="8"/>
        <v>0.13352073085031624</v>
      </c>
    </row>
    <row r="249" spans="1:14" x14ac:dyDescent="0.25">
      <c r="A249" s="21" t="s">
        <v>263</v>
      </c>
      <c r="B249" s="21" t="s">
        <v>182</v>
      </c>
      <c r="C249" s="21" t="s">
        <v>120</v>
      </c>
      <c r="D249" s="21" t="s">
        <v>185</v>
      </c>
      <c r="E249" s="21" t="s">
        <v>186</v>
      </c>
      <c r="F249" s="22">
        <v>68.650000000000006</v>
      </c>
      <c r="G249" s="22">
        <v>340.55</v>
      </c>
      <c r="H249" s="22">
        <v>40.5</v>
      </c>
      <c r="I249" s="22">
        <v>0</v>
      </c>
      <c r="J249" s="22">
        <v>0</v>
      </c>
      <c r="K249" s="22">
        <v>0</v>
      </c>
      <c r="L249" s="22">
        <v>0</v>
      </c>
      <c r="M249" s="22">
        <v>449.7</v>
      </c>
      <c r="N249" s="12">
        <f t="shared" si="8"/>
        <v>0.1526573271069602</v>
      </c>
    </row>
    <row r="250" spans="1:14" x14ac:dyDescent="0.25">
      <c r="A250" s="21" t="s">
        <v>263</v>
      </c>
      <c r="B250" s="21" t="s">
        <v>182</v>
      </c>
      <c r="C250" s="21" t="s">
        <v>120</v>
      </c>
      <c r="D250" s="21" t="s">
        <v>187</v>
      </c>
      <c r="E250" s="21" t="s">
        <v>188</v>
      </c>
      <c r="F250" s="22">
        <v>67.400000000000006</v>
      </c>
      <c r="G250" s="22">
        <v>301.8</v>
      </c>
      <c r="H250" s="22">
        <v>15.5</v>
      </c>
      <c r="I250" s="22">
        <v>0</v>
      </c>
      <c r="J250" s="22">
        <v>0</v>
      </c>
      <c r="K250" s="22">
        <v>4.5</v>
      </c>
      <c r="L250" s="22">
        <v>0</v>
      </c>
      <c r="M250" s="22">
        <v>389.2</v>
      </c>
      <c r="N250" s="12">
        <f t="shared" si="8"/>
        <v>0.17317574511819117</v>
      </c>
    </row>
    <row r="251" spans="1:14" x14ac:dyDescent="0.25">
      <c r="A251" s="21" t="s">
        <v>263</v>
      </c>
      <c r="B251" s="21" t="s">
        <v>182</v>
      </c>
      <c r="C251" s="21" t="s">
        <v>120</v>
      </c>
      <c r="D251" s="21" t="s">
        <v>189</v>
      </c>
      <c r="E251" s="21" t="s">
        <v>190</v>
      </c>
      <c r="F251" s="22">
        <v>12.5</v>
      </c>
      <c r="G251" s="22">
        <v>242.1</v>
      </c>
      <c r="H251" s="22">
        <v>70.5</v>
      </c>
      <c r="I251" s="22">
        <v>24</v>
      </c>
      <c r="J251" s="22">
        <v>0</v>
      </c>
      <c r="K251" s="22">
        <v>18</v>
      </c>
      <c r="L251" s="22">
        <v>0</v>
      </c>
      <c r="M251" s="22">
        <v>367.1</v>
      </c>
      <c r="N251" s="12">
        <f t="shared" si="8"/>
        <v>3.4050667393080901E-2</v>
      </c>
    </row>
    <row r="252" spans="1:14" x14ac:dyDescent="0.25">
      <c r="A252" s="21" t="s">
        <v>263</v>
      </c>
      <c r="B252" s="21" t="s">
        <v>191</v>
      </c>
      <c r="C252" s="21" t="s">
        <v>192</v>
      </c>
      <c r="D252" s="21" t="s">
        <v>193</v>
      </c>
      <c r="E252" s="21" t="s">
        <v>194</v>
      </c>
      <c r="F252" s="22">
        <v>0</v>
      </c>
      <c r="G252" s="22">
        <v>26.75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26.75</v>
      </c>
      <c r="N252" s="12">
        <f t="shared" si="8"/>
        <v>0</v>
      </c>
    </row>
    <row r="253" spans="1:14" x14ac:dyDescent="0.25">
      <c r="A253" s="21" t="s">
        <v>263</v>
      </c>
      <c r="B253" s="21" t="s">
        <v>191</v>
      </c>
      <c r="C253" s="21" t="s">
        <v>192</v>
      </c>
      <c r="D253" s="21" t="s">
        <v>246</v>
      </c>
      <c r="E253" s="21" t="s">
        <v>247</v>
      </c>
      <c r="F253" s="22">
        <v>252.9</v>
      </c>
      <c r="G253" s="22">
        <v>2281.9</v>
      </c>
      <c r="H253" s="22">
        <v>69.75</v>
      </c>
      <c r="I253" s="22">
        <v>0</v>
      </c>
      <c r="J253" s="22">
        <v>0</v>
      </c>
      <c r="K253" s="22">
        <v>0</v>
      </c>
      <c r="L253" s="22">
        <v>0</v>
      </c>
      <c r="M253" s="22">
        <v>2604.5500000000002</v>
      </c>
      <c r="N253" s="12">
        <f t="shared" si="8"/>
        <v>9.7099306982012246E-2</v>
      </c>
    </row>
    <row r="254" spans="1:14" x14ac:dyDescent="0.25">
      <c r="A254" s="21" t="s">
        <v>263</v>
      </c>
      <c r="B254" s="21" t="s">
        <v>195</v>
      </c>
      <c r="C254" s="21" t="s">
        <v>123</v>
      </c>
      <c r="D254" s="21" t="s">
        <v>196</v>
      </c>
      <c r="E254" s="21" t="s">
        <v>197</v>
      </c>
      <c r="F254" s="22">
        <v>24.7</v>
      </c>
      <c r="G254" s="22">
        <v>1022.3</v>
      </c>
      <c r="H254" s="22">
        <v>153.30000000000001</v>
      </c>
      <c r="I254" s="22">
        <v>0</v>
      </c>
      <c r="J254" s="22">
        <v>0</v>
      </c>
      <c r="K254" s="22">
        <v>0</v>
      </c>
      <c r="L254" s="22">
        <v>0</v>
      </c>
      <c r="M254" s="22">
        <v>1200.3</v>
      </c>
      <c r="N254" s="12">
        <f t="shared" si="8"/>
        <v>2.0578188786136799E-2</v>
      </c>
    </row>
    <row r="255" spans="1:14" x14ac:dyDescent="0.25">
      <c r="A255" s="21" t="s">
        <v>263</v>
      </c>
      <c r="B255" s="21" t="s">
        <v>198</v>
      </c>
      <c r="C255" s="21" t="s">
        <v>199</v>
      </c>
      <c r="D255" s="21" t="s">
        <v>200</v>
      </c>
      <c r="E255" s="21" t="s">
        <v>201</v>
      </c>
      <c r="F255" s="22">
        <v>46.7</v>
      </c>
      <c r="G255" s="22">
        <v>469.05</v>
      </c>
      <c r="H255" s="22">
        <v>227.6</v>
      </c>
      <c r="I255" s="22">
        <v>4.5</v>
      </c>
      <c r="J255" s="22">
        <v>0</v>
      </c>
      <c r="K255" s="22">
        <v>4.5</v>
      </c>
      <c r="L255" s="22">
        <v>0</v>
      </c>
      <c r="M255" s="22">
        <v>752.35</v>
      </c>
      <c r="N255" s="12">
        <f t="shared" si="8"/>
        <v>6.2072173855253543E-2</v>
      </c>
    </row>
    <row r="256" spans="1:14" x14ac:dyDescent="0.25">
      <c r="A256" s="21" t="s">
        <v>263</v>
      </c>
      <c r="B256" s="21" t="s">
        <v>198</v>
      </c>
      <c r="C256" s="21" t="s">
        <v>199</v>
      </c>
      <c r="D256" s="21" t="s">
        <v>202</v>
      </c>
      <c r="E256" s="21" t="s">
        <v>173</v>
      </c>
      <c r="F256" s="22">
        <v>50.85</v>
      </c>
      <c r="G256" s="22">
        <v>451.7</v>
      </c>
      <c r="H256" s="22">
        <v>25.25</v>
      </c>
      <c r="I256" s="22">
        <v>4.5</v>
      </c>
      <c r="J256" s="22">
        <v>0</v>
      </c>
      <c r="K256" s="22">
        <v>9</v>
      </c>
      <c r="L256" s="22">
        <v>0</v>
      </c>
      <c r="M256" s="22">
        <v>541.29999999999995</v>
      </c>
      <c r="N256" s="12">
        <f t="shared" si="8"/>
        <v>9.3940513578422327E-2</v>
      </c>
    </row>
    <row r="257" spans="1:14" x14ac:dyDescent="0.25">
      <c r="A257" s="21" t="s">
        <v>263</v>
      </c>
      <c r="B257" s="21" t="s">
        <v>198</v>
      </c>
      <c r="C257" s="21" t="s">
        <v>199</v>
      </c>
      <c r="D257" s="21" t="s">
        <v>203</v>
      </c>
      <c r="E257" s="21" t="s">
        <v>204</v>
      </c>
      <c r="F257" s="22">
        <v>73.69</v>
      </c>
      <c r="G257" s="22">
        <v>731.86</v>
      </c>
      <c r="H257" s="22">
        <v>222.2</v>
      </c>
      <c r="I257" s="22">
        <v>6</v>
      </c>
      <c r="J257" s="22">
        <v>0</v>
      </c>
      <c r="K257" s="22">
        <v>6</v>
      </c>
      <c r="L257" s="22">
        <v>0</v>
      </c>
      <c r="M257" s="22">
        <v>1039.75</v>
      </c>
      <c r="N257" s="12">
        <f t="shared" si="8"/>
        <v>7.0872805962971866E-2</v>
      </c>
    </row>
    <row r="258" spans="1:14" x14ac:dyDescent="0.25">
      <c r="A258" s="21" t="s">
        <v>263</v>
      </c>
      <c r="B258" s="21" t="s">
        <v>198</v>
      </c>
      <c r="C258" s="21" t="s">
        <v>199</v>
      </c>
      <c r="D258" s="21" t="s">
        <v>205</v>
      </c>
      <c r="E258" s="21" t="s">
        <v>175</v>
      </c>
      <c r="F258" s="22">
        <v>69</v>
      </c>
      <c r="G258" s="22">
        <v>882.95</v>
      </c>
      <c r="H258" s="22">
        <v>31.5</v>
      </c>
      <c r="I258" s="22">
        <v>6.75</v>
      </c>
      <c r="J258" s="22">
        <v>9</v>
      </c>
      <c r="K258" s="22">
        <v>0</v>
      </c>
      <c r="L258" s="22">
        <v>0</v>
      </c>
      <c r="M258" s="22">
        <v>999.2</v>
      </c>
      <c r="N258" s="12">
        <f t="shared" si="8"/>
        <v>6.9055244195356288E-2</v>
      </c>
    </row>
    <row r="259" spans="1:14" x14ac:dyDescent="0.25">
      <c r="A259" s="21" t="s">
        <v>263</v>
      </c>
      <c r="B259" s="21" t="s">
        <v>198</v>
      </c>
      <c r="C259" s="21" t="s">
        <v>199</v>
      </c>
      <c r="D259" s="21" t="s">
        <v>206</v>
      </c>
      <c r="E259" s="21" t="s">
        <v>179</v>
      </c>
      <c r="F259" s="22">
        <v>66.55</v>
      </c>
      <c r="G259" s="22">
        <v>983.2</v>
      </c>
      <c r="H259" s="22">
        <v>30.3</v>
      </c>
      <c r="I259" s="22">
        <v>0</v>
      </c>
      <c r="J259" s="22">
        <v>0</v>
      </c>
      <c r="K259" s="22">
        <v>6</v>
      </c>
      <c r="L259" s="22">
        <v>0</v>
      </c>
      <c r="M259" s="22">
        <v>1086.05</v>
      </c>
      <c r="N259" s="12">
        <f t="shared" si="8"/>
        <v>6.127710510565812E-2</v>
      </c>
    </row>
    <row r="260" spans="1:14" x14ac:dyDescent="0.25">
      <c r="A260" s="21" t="s">
        <v>263</v>
      </c>
      <c r="B260" s="21" t="s">
        <v>207</v>
      </c>
      <c r="C260" s="21" t="s">
        <v>121</v>
      </c>
      <c r="D260" s="21" t="s">
        <v>208</v>
      </c>
      <c r="E260" s="21" t="s">
        <v>177</v>
      </c>
      <c r="F260" s="22">
        <v>286.5</v>
      </c>
      <c r="G260" s="22">
        <v>1778.1</v>
      </c>
      <c r="H260" s="22">
        <v>240</v>
      </c>
      <c r="I260" s="22">
        <v>0</v>
      </c>
      <c r="J260" s="22">
        <v>0</v>
      </c>
      <c r="K260" s="22">
        <v>0</v>
      </c>
      <c r="L260" s="22">
        <v>1.5</v>
      </c>
      <c r="M260" s="22">
        <v>2314.5</v>
      </c>
      <c r="N260" s="12">
        <f t="shared" ref="N260:N323" si="10">F260/M260</f>
        <v>0.1237848347375243</v>
      </c>
    </row>
    <row r="261" spans="1:14" x14ac:dyDescent="0.25">
      <c r="A261" s="21" t="s">
        <v>263</v>
      </c>
      <c r="B261" s="21" t="s">
        <v>209</v>
      </c>
      <c r="C261" s="21" t="s">
        <v>210</v>
      </c>
      <c r="D261" s="21" t="s">
        <v>211</v>
      </c>
      <c r="E261" s="21" t="s">
        <v>171</v>
      </c>
      <c r="F261" s="22">
        <v>34.549999999999997</v>
      </c>
      <c r="G261" s="22">
        <v>867.1</v>
      </c>
      <c r="H261" s="22">
        <v>225.2</v>
      </c>
      <c r="I261" s="22">
        <v>0</v>
      </c>
      <c r="J261" s="22">
        <v>0</v>
      </c>
      <c r="K261" s="22">
        <v>0</v>
      </c>
      <c r="L261" s="22">
        <v>0</v>
      </c>
      <c r="M261" s="22">
        <v>1126.8499999999999</v>
      </c>
      <c r="N261" s="12">
        <f t="shared" si="10"/>
        <v>3.0660691307627459E-2</v>
      </c>
    </row>
    <row r="262" spans="1:14" x14ac:dyDescent="0.25">
      <c r="A262" s="21" t="s">
        <v>263</v>
      </c>
      <c r="B262" s="21" t="s">
        <v>209</v>
      </c>
      <c r="C262" s="21" t="s">
        <v>210</v>
      </c>
      <c r="D262" s="21" t="s">
        <v>212</v>
      </c>
      <c r="E262" s="21" t="s">
        <v>213</v>
      </c>
      <c r="F262" s="22">
        <v>0</v>
      </c>
      <c r="G262" s="22">
        <v>407.1</v>
      </c>
      <c r="H262" s="22">
        <v>18</v>
      </c>
      <c r="I262" s="22">
        <v>0</v>
      </c>
      <c r="J262" s="22">
        <v>0</v>
      </c>
      <c r="K262" s="22">
        <v>0</v>
      </c>
      <c r="L262" s="22">
        <v>0</v>
      </c>
      <c r="M262" s="22">
        <v>425.1</v>
      </c>
      <c r="N262" s="12">
        <f t="shared" si="10"/>
        <v>0</v>
      </c>
    </row>
    <row r="263" spans="1:14" x14ac:dyDescent="0.25">
      <c r="A263" s="21" t="s">
        <v>263</v>
      </c>
      <c r="B263" s="21" t="s">
        <v>214</v>
      </c>
      <c r="C263" s="21" t="s">
        <v>118</v>
      </c>
      <c r="D263" s="21" t="s">
        <v>215</v>
      </c>
      <c r="E263" s="21" t="s">
        <v>216</v>
      </c>
      <c r="F263" s="22">
        <v>175.56</v>
      </c>
      <c r="G263" s="22">
        <v>1696.44</v>
      </c>
      <c r="H263" s="22">
        <v>60</v>
      </c>
      <c r="I263" s="22">
        <v>0</v>
      </c>
      <c r="J263" s="22">
        <v>0</v>
      </c>
      <c r="K263" s="22">
        <v>0</v>
      </c>
      <c r="L263" s="22">
        <v>0</v>
      </c>
      <c r="M263" s="22">
        <v>1932</v>
      </c>
      <c r="N263" s="12">
        <f t="shared" si="10"/>
        <v>9.0869565217391299E-2</v>
      </c>
    </row>
    <row r="264" spans="1:14" x14ac:dyDescent="0.25">
      <c r="A264" s="21" t="s">
        <v>263</v>
      </c>
      <c r="B264" s="21" t="s">
        <v>214</v>
      </c>
      <c r="C264" s="21" t="s">
        <v>118</v>
      </c>
      <c r="D264" s="21" t="s">
        <v>217</v>
      </c>
      <c r="E264" s="21" t="s">
        <v>218</v>
      </c>
      <c r="F264" s="22">
        <v>10</v>
      </c>
      <c r="G264" s="22">
        <v>579</v>
      </c>
      <c r="H264" s="22">
        <v>18</v>
      </c>
      <c r="I264" s="22">
        <v>0</v>
      </c>
      <c r="J264" s="22">
        <v>0</v>
      </c>
      <c r="K264" s="22">
        <v>0</v>
      </c>
      <c r="L264" s="22">
        <v>0</v>
      </c>
      <c r="M264" s="22">
        <v>607</v>
      </c>
      <c r="N264" s="12">
        <f t="shared" si="10"/>
        <v>1.6474464579901153E-2</v>
      </c>
    </row>
    <row r="265" spans="1:14" x14ac:dyDescent="0.25">
      <c r="A265" s="21" t="s">
        <v>263</v>
      </c>
      <c r="B265" s="21" t="s">
        <v>214</v>
      </c>
      <c r="C265" s="21" t="s">
        <v>118</v>
      </c>
      <c r="D265" s="21" t="s">
        <v>264</v>
      </c>
      <c r="E265" s="21" t="s">
        <v>265</v>
      </c>
      <c r="F265" s="22">
        <v>9</v>
      </c>
      <c r="G265" s="22">
        <v>111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120</v>
      </c>
      <c r="N265" s="12">
        <f t="shared" si="10"/>
        <v>7.4999999999999997E-2</v>
      </c>
    </row>
    <row r="266" spans="1:14" x14ac:dyDescent="0.25">
      <c r="A266" s="21" t="s">
        <v>263</v>
      </c>
      <c r="B266" s="21" t="s">
        <v>219</v>
      </c>
      <c r="C266" s="21" t="s">
        <v>220</v>
      </c>
      <c r="D266" s="21" t="s">
        <v>221</v>
      </c>
      <c r="E266" s="21" t="s">
        <v>222</v>
      </c>
      <c r="F266" s="22">
        <v>19.5</v>
      </c>
      <c r="G266" s="22">
        <v>346.5</v>
      </c>
      <c r="H266" s="22">
        <v>9</v>
      </c>
      <c r="I266" s="22">
        <v>0</v>
      </c>
      <c r="J266" s="22">
        <v>0</v>
      </c>
      <c r="K266" s="22">
        <v>0</v>
      </c>
      <c r="L266" s="22">
        <v>0</v>
      </c>
      <c r="M266" s="22">
        <v>375</v>
      </c>
      <c r="N266" s="12">
        <f t="shared" si="10"/>
        <v>5.1999999999999998E-2</v>
      </c>
    </row>
    <row r="267" spans="1:14" x14ac:dyDescent="0.25">
      <c r="A267" s="21" t="s">
        <v>263</v>
      </c>
      <c r="B267" s="21" t="s">
        <v>223</v>
      </c>
      <c r="C267" s="21" t="s">
        <v>224</v>
      </c>
      <c r="D267" s="21" t="s">
        <v>225</v>
      </c>
      <c r="E267" s="21" t="s">
        <v>226</v>
      </c>
      <c r="F267" s="22">
        <v>30</v>
      </c>
      <c r="G267" s="22">
        <v>666</v>
      </c>
      <c r="H267" s="22">
        <v>261</v>
      </c>
      <c r="I267" s="22">
        <v>0</v>
      </c>
      <c r="J267" s="22">
        <v>0</v>
      </c>
      <c r="K267" s="22">
        <v>0</v>
      </c>
      <c r="L267" s="22">
        <v>0</v>
      </c>
      <c r="M267" s="22">
        <v>957</v>
      </c>
      <c r="N267" s="12">
        <f t="shared" si="10"/>
        <v>3.1347962382445138E-2</v>
      </c>
    </row>
    <row r="268" spans="1:14" x14ac:dyDescent="0.25">
      <c r="A268" s="21" t="s">
        <v>263</v>
      </c>
      <c r="B268" s="21" t="s">
        <v>227</v>
      </c>
      <c r="C268" s="21" t="s">
        <v>228</v>
      </c>
      <c r="D268" s="21" t="s">
        <v>242</v>
      </c>
      <c r="E268" s="21" t="s">
        <v>243</v>
      </c>
      <c r="F268" s="22">
        <v>17.09</v>
      </c>
      <c r="G268" s="22">
        <v>402.71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419.8</v>
      </c>
      <c r="N268" s="12">
        <f t="shared" si="10"/>
        <v>4.0709861838970934E-2</v>
      </c>
    </row>
    <row r="269" spans="1:14" x14ac:dyDescent="0.25">
      <c r="A269" s="21" t="s">
        <v>263</v>
      </c>
      <c r="B269" s="21" t="s">
        <v>227</v>
      </c>
      <c r="C269" s="21" t="s">
        <v>228</v>
      </c>
      <c r="D269" s="21" t="s">
        <v>235</v>
      </c>
      <c r="E269" s="21" t="s">
        <v>236</v>
      </c>
      <c r="F269" s="22">
        <v>16.25</v>
      </c>
      <c r="G269" s="22">
        <v>362.65</v>
      </c>
      <c r="H269" s="22">
        <v>9</v>
      </c>
      <c r="I269" s="22">
        <v>0</v>
      </c>
      <c r="J269" s="22">
        <v>0</v>
      </c>
      <c r="K269" s="22">
        <v>0</v>
      </c>
      <c r="L269" s="22">
        <v>0</v>
      </c>
      <c r="M269" s="22">
        <v>387.9</v>
      </c>
      <c r="N269" s="12">
        <f t="shared" si="10"/>
        <v>4.1892240268110337E-2</v>
      </c>
    </row>
    <row r="270" spans="1:14" x14ac:dyDescent="0.25">
      <c r="A270" s="21" t="s">
        <v>263</v>
      </c>
      <c r="B270" s="21" t="s">
        <v>227</v>
      </c>
      <c r="C270" s="21" t="s">
        <v>228</v>
      </c>
      <c r="D270" s="21" t="s">
        <v>229</v>
      </c>
      <c r="E270" s="21" t="s">
        <v>230</v>
      </c>
      <c r="F270" s="22">
        <v>101.6</v>
      </c>
      <c r="G270" s="22">
        <v>364.4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466</v>
      </c>
      <c r="N270" s="12">
        <f t="shared" si="10"/>
        <v>0.21802575107296135</v>
      </c>
    </row>
    <row r="271" spans="1:14" x14ac:dyDescent="0.25">
      <c r="A271" s="21" t="s">
        <v>263</v>
      </c>
      <c r="B271" s="21" t="s">
        <v>227</v>
      </c>
      <c r="C271" s="21" t="s">
        <v>228</v>
      </c>
      <c r="D271" s="21" t="s">
        <v>231</v>
      </c>
      <c r="E271" s="21" t="s">
        <v>232</v>
      </c>
      <c r="F271" s="22">
        <v>202.65</v>
      </c>
      <c r="G271" s="22">
        <v>1253.8</v>
      </c>
      <c r="H271" s="22">
        <v>294.85000000000002</v>
      </c>
      <c r="I271" s="22">
        <v>0</v>
      </c>
      <c r="J271" s="22">
        <v>0</v>
      </c>
      <c r="K271" s="22">
        <v>0</v>
      </c>
      <c r="L271" s="22">
        <v>0</v>
      </c>
      <c r="M271" s="22">
        <v>1751.3</v>
      </c>
      <c r="N271" s="12">
        <f t="shared" si="10"/>
        <v>0.11571404099811569</v>
      </c>
    </row>
    <row r="272" spans="1:14" x14ac:dyDescent="0.25">
      <c r="A272" s="21" t="s">
        <v>263</v>
      </c>
      <c r="B272" s="21" t="s">
        <v>227</v>
      </c>
      <c r="C272" s="21" t="s">
        <v>228</v>
      </c>
      <c r="D272" s="21" t="s">
        <v>233</v>
      </c>
      <c r="E272" s="21" t="s">
        <v>181</v>
      </c>
      <c r="F272" s="22">
        <v>8.24</v>
      </c>
      <c r="G272" s="22">
        <v>458.78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467.02</v>
      </c>
      <c r="N272" s="12">
        <f t="shared" si="10"/>
        <v>1.7643783992120254E-2</v>
      </c>
    </row>
    <row r="273" spans="1:14" x14ac:dyDescent="0.25">
      <c r="A273" s="21" t="s">
        <v>263</v>
      </c>
      <c r="B273" s="21" t="s">
        <v>252</v>
      </c>
      <c r="C273" s="21" t="s">
        <v>253</v>
      </c>
      <c r="D273" s="21" t="s">
        <v>261</v>
      </c>
      <c r="E273" s="21" t="s">
        <v>262</v>
      </c>
      <c r="F273" s="22">
        <v>42</v>
      </c>
      <c r="G273" s="22">
        <v>0</v>
      </c>
      <c r="H273" s="22">
        <v>0</v>
      </c>
      <c r="I273" s="22">
        <v>102</v>
      </c>
      <c r="J273" s="22">
        <v>6</v>
      </c>
      <c r="K273" s="22">
        <v>85</v>
      </c>
      <c r="L273" s="22">
        <v>0</v>
      </c>
      <c r="M273" s="22">
        <v>235</v>
      </c>
      <c r="N273" s="12">
        <f t="shared" si="10"/>
        <v>0.17872340425531916</v>
      </c>
    </row>
    <row r="274" spans="1:14" x14ac:dyDescent="0.25">
      <c r="A274" s="21" t="s">
        <v>263</v>
      </c>
      <c r="B274" s="21" t="s">
        <v>252</v>
      </c>
      <c r="C274" s="21" t="s">
        <v>253</v>
      </c>
      <c r="D274" s="21" t="s">
        <v>254</v>
      </c>
      <c r="E274" s="21" t="s">
        <v>255</v>
      </c>
      <c r="F274" s="22">
        <v>0</v>
      </c>
      <c r="G274" s="22">
        <v>153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153</v>
      </c>
      <c r="N274" s="12">
        <f t="shared" si="10"/>
        <v>0</v>
      </c>
    </row>
    <row r="275" spans="1:14" x14ac:dyDescent="0.25">
      <c r="A275" t="s">
        <v>100</v>
      </c>
      <c r="B275">
        <f>COUNTA(B236:B274)</f>
        <v>39</v>
      </c>
      <c r="F275">
        <f t="shared" ref="F275:M275" si="11">SUM(F236:F274)</f>
        <v>2072.08</v>
      </c>
      <c r="G275">
        <f t="shared" si="11"/>
        <v>23080.120000000003</v>
      </c>
      <c r="H275">
        <f t="shared" si="11"/>
        <v>2500.9499999999998</v>
      </c>
      <c r="I275">
        <f t="shared" si="11"/>
        <v>153.75</v>
      </c>
      <c r="J275">
        <f t="shared" si="11"/>
        <v>15</v>
      </c>
      <c r="K275">
        <f t="shared" si="11"/>
        <v>139</v>
      </c>
      <c r="L275">
        <f t="shared" si="11"/>
        <v>1.5</v>
      </c>
      <c r="M275">
        <f t="shared" si="11"/>
        <v>27970.799999999999</v>
      </c>
      <c r="N275" s="12">
        <f t="shared" si="10"/>
        <v>7.4080112116921934E-2</v>
      </c>
    </row>
    <row r="276" spans="1:14" x14ac:dyDescent="0.25">
      <c r="N276" s="12"/>
    </row>
    <row r="277" spans="1:14" x14ac:dyDescent="0.25">
      <c r="A277" s="21" t="s">
        <v>266</v>
      </c>
      <c r="B277" s="21" t="s">
        <v>154</v>
      </c>
      <c r="C277" s="21" t="s">
        <v>155</v>
      </c>
      <c r="D277" s="21" t="s">
        <v>156</v>
      </c>
      <c r="E277" s="21" t="s">
        <v>157</v>
      </c>
      <c r="F277" s="22">
        <v>29.55</v>
      </c>
      <c r="G277" s="22">
        <v>510.3</v>
      </c>
      <c r="H277" s="22">
        <v>167</v>
      </c>
      <c r="I277" s="22">
        <v>0</v>
      </c>
      <c r="J277" s="22">
        <v>0</v>
      </c>
      <c r="K277" s="22">
        <v>0</v>
      </c>
      <c r="L277" s="22">
        <v>0</v>
      </c>
      <c r="M277" s="22">
        <v>706.85</v>
      </c>
      <c r="N277" s="12">
        <f t="shared" si="10"/>
        <v>4.1805192049232512E-2</v>
      </c>
    </row>
    <row r="278" spans="1:14" x14ac:dyDescent="0.25">
      <c r="A278" s="21" t="s">
        <v>266</v>
      </c>
      <c r="B278" s="21" t="s">
        <v>154</v>
      </c>
      <c r="C278" s="21" t="s">
        <v>155</v>
      </c>
      <c r="D278" s="21" t="s">
        <v>158</v>
      </c>
      <c r="E278" s="21" t="s">
        <v>159</v>
      </c>
      <c r="F278" s="22">
        <v>26.25</v>
      </c>
      <c r="G278" s="22">
        <v>407.95</v>
      </c>
      <c r="H278" s="22">
        <v>16.5</v>
      </c>
      <c r="I278" s="22">
        <v>0</v>
      </c>
      <c r="J278" s="22">
        <v>0</v>
      </c>
      <c r="K278" s="22">
        <v>0</v>
      </c>
      <c r="L278" s="22">
        <v>0</v>
      </c>
      <c r="M278" s="22">
        <v>450.7</v>
      </c>
      <c r="N278" s="12">
        <f t="shared" si="10"/>
        <v>5.8242733525626804E-2</v>
      </c>
    </row>
    <row r="279" spans="1:14" x14ac:dyDescent="0.25">
      <c r="A279" s="21" t="s">
        <v>266</v>
      </c>
      <c r="B279" s="21" t="s">
        <v>154</v>
      </c>
      <c r="C279" s="21" t="s">
        <v>155</v>
      </c>
      <c r="D279" s="21" t="s">
        <v>160</v>
      </c>
      <c r="E279" s="21" t="s">
        <v>161</v>
      </c>
      <c r="F279" s="22">
        <v>80.45</v>
      </c>
      <c r="G279" s="22">
        <v>661.41</v>
      </c>
      <c r="H279" s="22">
        <v>12</v>
      </c>
      <c r="I279" s="22">
        <v>0</v>
      </c>
      <c r="J279" s="22">
        <v>0</v>
      </c>
      <c r="K279" s="22">
        <v>0</v>
      </c>
      <c r="L279" s="22">
        <v>0</v>
      </c>
      <c r="M279" s="22">
        <v>753.86</v>
      </c>
      <c r="N279" s="12">
        <f t="shared" si="10"/>
        <v>0.10671742763908418</v>
      </c>
    </row>
    <row r="280" spans="1:14" x14ac:dyDescent="0.25">
      <c r="A280" s="21" t="s">
        <v>266</v>
      </c>
      <c r="B280" s="21" t="s">
        <v>154</v>
      </c>
      <c r="C280" s="21" t="s">
        <v>155</v>
      </c>
      <c r="D280" s="21" t="s">
        <v>162</v>
      </c>
      <c r="E280" s="21" t="s">
        <v>163</v>
      </c>
      <c r="F280" s="22">
        <v>2.95</v>
      </c>
      <c r="G280" s="22">
        <v>289.95</v>
      </c>
      <c r="H280" s="22">
        <v>6</v>
      </c>
      <c r="I280" s="22">
        <v>0</v>
      </c>
      <c r="J280" s="22">
        <v>0</v>
      </c>
      <c r="K280" s="22">
        <v>0</v>
      </c>
      <c r="L280" s="22">
        <v>0</v>
      </c>
      <c r="M280" s="22">
        <v>298.89999999999998</v>
      </c>
      <c r="N280" s="12">
        <f t="shared" si="10"/>
        <v>9.8695215791234532E-3</v>
      </c>
    </row>
    <row r="281" spans="1:14" x14ac:dyDescent="0.25">
      <c r="A281" s="21" t="s">
        <v>266</v>
      </c>
      <c r="B281" s="21" t="s">
        <v>164</v>
      </c>
      <c r="C281" s="21" t="s">
        <v>112</v>
      </c>
      <c r="D281" s="21" t="s">
        <v>165</v>
      </c>
      <c r="E281" s="21" t="s">
        <v>166</v>
      </c>
      <c r="F281" s="22">
        <v>9.3000000000000007</v>
      </c>
      <c r="G281" s="22">
        <v>668.4</v>
      </c>
      <c r="H281" s="22">
        <v>22.8</v>
      </c>
      <c r="I281" s="22">
        <v>0</v>
      </c>
      <c r="J281" s="22">
        <v>0</v>
      </c>
      <c r="K281" s="22">
        <v>0</v>
      </c>
      <c r="L281" s="22">
        <v>0</v>
      </c>
      <c r="M281" s="22">
        <v>700.5</v>
      </c>
      <c r="N281" s="12">
        <f t="shared" si="10"/>
        <v>1.3276231263383299E-2</v>
      </c>
    </row>
    <row r="282" spans="1:14" x14ac:dyDescent="0.25">
      <c r="A282" s="21" t="s">
        <v>266</v>
      </c>
      <c r="B282" s="21" t="s">
        <v>164</v>
      </c>
      <c r="C282" s="21" t="s">
        <v>112</v>
      </c>
      <c r="D282" s="21" t="s">
        <v>167</v>
      </c>
      <c r="E282" s="21" t="s">
        <v>168</v>
      </c>
      <c r="F282" s="22">
        <v>6</v>
      </c>
      <c r="G282" s="22">
        <v>475.1</v>
      </c>
      <c r="H282" s="22">
        <v>14.6</v>
      </c>
      <c r="I282" s="22">
        <v>0</v>
      </c>
      <c r="J282" s="22">
        <v>0</v>
      </c>
      <c r="K282" s="22">
        <v>0</v>
      </c>
      <c r="L282" s="22">
        <v>0</v>
      </c>
      <c r="M282" s="22">
        <v>495.7</v>
      </c>
      <c r="N282" s="12">
        <f t="shared" si="10"/>
        <v>1.2104095218882388E-2</v>
      </c>
    </row>
    <row r="283" spans="1:14" x14ac:dyDescent="0.25">
      <c r="A283" s="21" t="s">
        <v>266</v>
      </c>
      <c r="B283" s="21" t="s">
        <v>267</v>
      </c>
      <c r="C283" s="21" t="s">
        <v>268</v>
      </c>
      <c r="D283" s="21" t="s">
        <v>269</v>
      </c>
      <c r="E283" s="21" t="s">
        <v>270</v>
      </c>
      <c r="F283" s="22">
        <v>0</v>
      </c>
      <c r="G283" s="22">
        <v>180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180</v>
      </c>
      <c r="N283" s="12">
        <f t="shared" si="10"/>
        <v>0</v>
      </c>
    </row>
    <row r="284" spans="1:14" x14ac:dyDescent="0.25">
      <c r="A284" s="21" t="s">
        <v>266</v>
      </c>
      <c r="B284" s="21" t="s">
        <v>169</v>
      </c>
      <c r="C284" s="21" t="s">
        <v>117</v>
      </c>
      <c r="D284" s="21" t="s">
        <v>170</v>
      </c>
      <c r="E284" s="21" t="s">
        <v>171</v>
      </c>
      <c r="F284" s="22">
        <v>66.5</v>
      </c>
      <c r="G284" s="22">
        <v>304.10000000000002</v>
      </c>
      <c r="H284" s="22">
        <v>56</v>
      </c>
      <c r="I284" s="22">
        <v>0</v>
      </c>
      <c r="J284" s="22">
        <v>0</v>
      </c>
      <c r="K284" s="22">
        <v>0</v>
      </c>
      <c r="L284" s="22">
        <v>0</v>
      </c>
      <c r="M284" s="22">
        <v>426.6</v>
      </c>
      <c r="N284" s="12">
        <f t="shared" si="10"/>
        <v>0.15588373183309892</v>
      </c>
    </row>
    <row r="285" spans="1:14" x14ac:dyDescent="0.25">
      <c r="A285" s="21" t="s">
        <v>266</v>
      </c>
      <c r="B285" s="21" t="s">
        <v>169</v>
      </c>
      <c r="C285" s="21" t="s">
        <v>117</v>
      </c>
      <c r="D285" s="21" t="s">
        <v>172</v>
      </c>
      <c r="E285" s="21" t="s">
        <v>173</v>
      </c>
      <c r="F285" s="22">
        <v>31.5</v>
      </c>
      <c r="G285" s="22">
        <v>302.39999999999998</v>
      </c>
      <c r="H285" s="22">
        <v>9</v>
      </c>
      <c r="I285" s="22">
        <v>6</v>
      </c>
      <c r="J285" s="22">
        <v>0</v>
      </c>
      <c r="K285" s="22">
        <v>6</v>
      </c>
      <c r="L285" s="22">
        <v>0</v>
      </c>
      <c r="M285" s="22">
        <v>354.9</v>
      </c>
      <c r="N285" s="12">
        <f t="shared" si="10"/>
        <v>8.8757396449704151E-2</v>
      </c>
    </row>
    <row r="286" spans="1:14" x14ac:dyDescent="0.25">
      <c r="A286" s="21" t="s">
        <v>266</v>
      </c>
      <c r="B286" s="21" t="s">
        <v>169</v>
      </c>
      <c r="C286" s="21" t="s">
        <v>117</v>
      </c>
      <c r="D286" s="21" t="s">
        <v>174</v>
      </c>
      <c r="E286" s="21" t="s">
        <v>175</v>
      </c>
      <c r="F286" s="22">
        <v>32.200000000000003</v>
      </c>
      <c r="G286" s="22">
        <v>395</v>
      </c>
      <c r="H286" s="22">
        <v>12</v>
      </c>
      <c r="I286" s="22">
        <v>0</v>
      </c>
      <c r="J286" s="22">
        <v>0</v>
      </c>
      <c r="K286" s="22">
        <v>0</v>
      </c>
      <c r="L286" s="22">
        <v>0</v>
      </c>
      <c r="M286" s="22">
        <v>439.2</v>
      </c>
      <c r="N286" s="12">
        <f t="shared" si="10"/>
        <v>7.3315118397085613E-2</v>
      </c>
    </row>
    <row r="287" spans="1:14" x14ac:dyDescent="0.25">
      <c r="A287" s="21" t="s">
        <v>266</v>
      </c>
      <c r="B287" s="21" t="s">
        <v>169</v>
      </c>
      <c r="C287" s="21" t="s">
        <v>117</v>
      </c>
      <c r="D287" s="21" t="s">
        <v>176</v>
      </c>
      <c r="E287" s="21" t="s">
        <v>177</v>
      </c>
      <c r="F287" s="22">
        <v>43.5</v>
      </c>
      <c r="G287" s="22">
        <v>303</v>
      </c>
      <c r="H287" s="22">
        <v>60</v>
      </c>
      <c r="I287" s="22">
        <v>0</v>
      </c>
      <c r="J287" s="22">
        <v>0</v>
      </c>
      <c r="K287" s="22">
        <v>0</v>
      </c>
      <c r="L287" s="22">
        <v>0</v>
      </c>
      <c r="M287" s="22">
        <v>406.5</v>
      </c>
      <c r="N287" s="12">
        <f t="shared" si="10"/>
        <v>0.1070110701107011</v>
      </c>
    </row>
    <row r="288" spans="1:14" x14ac:dyDescent="0.25">
      <c r="A288" s="21" t="s">
        <v>266</v>
      </c>
      <c r="B288" s="21" t="s">
        <v>169</v>
      </c>
      <c r="C288" s="21" t="s">
        <v>117</v>
      </c>
      <c r="D288" s="21" t="s">
        <v>178</v>
      </c>
      <c r="E288" s="21" t="s">
        <v>179</v>
      </c>
      <c r="F288" s="22">
        <v>57.35</v>
      </c>
      <c r="G288" s="22">
        <v>564.9</v>
      </c>
      <c r="H288" s="22">
        <v>27</v>
      </c>
      <c r="I288" s="22">
        <v>0</v>
      </c>
      <c r="J288" s="22">
        <v>0</v>
      </c>
      <c r="K288" s="22">
        <v>0</v>
      </c>
      <c r="L288" s="22">
        <v>0</v>
      </c>
      <c r="M288" s="22">
        <v>649.25</v>
      </c>
      <c r="N288" s="12">
        <f t="shared" si="10"/>
        <v>8.8332691567192922E-2</v>
      </c>
    </row>
    <row r="289" spans="1:14" x14ac:dyDescent="0.25">
      <c r="A289" s="21" t="s">
        <v>266</v>
      </c>
      <c r="B289" s="21" t="s">
        <v>169</v>
      </c>
      <c r="C289" s="21" t="s">
        <v>117</v>
      </c>
      <c r="D289" s="21" t="s">
        <v>271</v>
      </c>
      <c r="E289" s="21" t="s">
        <v>181</v>
      </c>
      <c r="F289" s="22">
        <v>4.8</v>
      </c>
      <c r="G289" s="22">
        <v>68.7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73.5</v>
      </c>
      <c r="N289" s="12">
        <f t="shared" si="10"/>
        <v>6.5306122448979584E-2</v>
      </c>
    </row>
    <row r="290" spans="1:14" x14ac:dyDescent="0.25">
      <c r="A290" s="21" t="s">
        <v>266</v>
      </c>
      <c r="B290" s="21" t="s">
        <v>169</v>
      </c>
      <c r="C290" s="21" t="s">
        <v>117</v>
      </c>
      <c r="D290" s="21" t="s">
        <v>180</v>
      </c>
      <c r="E290" s="21" t="s">
        <v>181</v>
      </c>
      <c r="F290" s="22">
        <v>5.25</v>
      </c>
      <c r="G290" s="22">
        <v>191.25</v>
      </c>
      <c r="H290" s="22">
        <v>4.5</v>
      </c>
      <c r="I290" s="22">
        <v>0</v>
      </c>
      <c r="J290" s="22">
        <v>0</v>
      </c>
      <c r="K290" s="22">
        <v>0</v>
      </c>
      <c r="L290" s="22">
        <v>0</v>
      </c>
      <c r="M290" s="22">
        <v>201</v>
      </c>
      <c r="N290" s="12">
        <f t="shared" si="10"/>
        <v>2.6119402985074626E-2</v>
      </c>
    </row>
    <row r="291" spans="1:14" x14ac:dyDescent="0.25">
      <c r="A291" s="21" t="s">
        <v>266</v>
      </c>
      <c r="B291" s="21" t="s">
        <v>182</v>
      </c>
      <c r="C291" s="21" t="s">
        <v>120</v>
      </c>
      <c r="D291" s="21" t="s">
        <v>183</v>
      </c>
      <c r="E291" s="21" t="s">
        <v>184</v>
      </c>
      <c r="F291" s="22">
        <v>66.75</v>
      </c>
      <c r="G291" s="22">
        <v>236.1</v>
      </c>
      <c r="H291" s="22">
        <v>53.5</v>
      </c>
      <c r="I291" s="22">
        <v>0</v>
      </c>
      <c r="J291" s="22">
        <v>0</v>
      </c>
      <c r="K291" s="22">
        <v>0</v>
      </c>
      <c r="L291" s="22">
        <v>4</v>
      </c>
      <c r="M291" s="22">
        <v>360.35</v>
      </c>
      <c r="N291" s="12">
        <f t="shared" si="10"/>
        <v>0.1852365755515471</v>
      </c>
    </row>
    <row r="292" spans="1:14" x14ac:dyDescent="0.25">
      <c r="A292" s="21" t="s">
        <v>266</v>
      </c>
      <c r="B292" s="21" t="s">
        <v>182</v>
      </c>
      <c r="C292" s="21" t="s">
        <v>120</v>
      </c>
      <c r="D292" s="21" t="s">
        <v>185</v>
      </c>
      <c r="E292" s="21" t="s">
        <v>186</v>
      </c>
      <c r="F292" s="22">
        <v>71.45</v>
      </c>
      <c r="G292" s="22">
        <v>343.85</v>
      </c>
      <c r="H292" s="22">
        <v>31.5</v>
      </c>
      <c r="I292" s="22">
        <v>0</v>
      </c>
      <c r="J292" s="22">
        <v>0</v>
      </c>
      <c r="K292" s="22">
        <v>0</v>
      </c>
      <c r="L292" s="22">
        <v>0</v>
      </c>
      <c r="M292" s="22">
        <v>446.8</v>
      </c>
      <c r="N292" s="12">
        <f t="shared" si="10"/>
        <v>0.15991495076096687</v>
      </c>
    </row>
    <row r="293" spans="1:14" x14ac:dyDescent="0.25">
      <c r="A293" s="21" t="s">
        <v>266</v>
      </c>
      <c r="B293" s="21" t="s">
        <v>182</v>
      </c>
      <c r="C293" s="21" t="s">
        <v>120</v>
      </c>
      <c r="D293" s="21" t="s">
        <v>187</v>
      </c>
      <c r="E293" s="21" t="s">
        <v>188</v>
      </c>
      <c r="F293" s="22">
        <v>73.3</v>
      </c>
      <c r="G293" s="22">
        <v>280.2</v>
      </c>
      <c r="H293" s="22">
        <v>19.5</v>
      </c>
      <c r="I293" s="22">
        <v>0</v>
      </c>
      <c r="J293" s="22">
        <v>0</v>
      </c>
      <c r="K293" s="22">
        <v>4.5</v>
      </c>
      <c r="L293" s="22">
        <v>0</v>
      </c>
      <c r="M293" s="22">
        <v>377.5</v>
      </c>
      <c r="N293" s="12">
        <f t="shared" si="10"/>
        <v>0.19417218543046358</v>
      </c>
    </row>
    <row r="294" spans="1:14" x14ac:dyDescent="0.25">
      <c r="A294" s="21" t="s">
        <v>266</v>
      </c>
      <c r="B294" s="21" t="s">
        <v>182</v>
      </c>
      <c r="C294" s="21" t="s">
        <v>120</v>
      </c>
      <c r="D294" s="21" t="s">
        <v>272</v>
      </c>
      <c r="E294" s="21" t="s">
        <v>273</v>
      </c>
      <c r="F294" s="22">
        <v>23.5</v>
      </c>
      <c r="G294" s="22">
        <v>60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83.5</v>
      </c>
      <c r="N294" s="12">
        <f t="shared" si="10"/>
        <v>0.28143712574850299</v>
      </c>
    </row>
    <row r="295" spans="1:14" x14ac:dyDescent="0.25">
      <c r="A295" s="21" t="s">
        <v>266</v>
      </c>
      <c r="B295" s="21" t="s">
        <v>182</v>
      </c>
      <c r="C295" s="21" t="s">
        <v>120</v>
      </c>
      <c r="D295" s="21" t="s">
        <v>189</v>
      </c>
      <c r="E295" s="21" t="s">
        <v>190</v>
      </c>
      <c r="F295" s="22">
        <v>37.5</v>
      </c>
      <c r="G295" s="22">
        <v>211.6</v>
      </c>
      <c r="H295" s="22">
        <v>71.150000000000006</v>
      </c>
      <c r="I295" s="22">
        <v>24</v>
      </c>
      <c r="J295" s="22">
        <v>0</v>
      </c>
      <c r="K295" s="22">
        <v>21</v>
      </c>
      <c r="L295" s="22">
        <v>0</v>
      </c>
      <c r="M295" s="22">
        <v>365.25</v>
      </c>
      <c r="N295" s="12">
        <f t="shared" si="10"/>
        <v>0.10266940451745379</v>
      </c>
    </row>
    <row r="296" spans="1:14" x14ac:dyDescent="0.25">
      <c r="A296" s="21" t="s">
        <v>266</v>
      </c>
      <c r="B296" s="21" t="s">
        <v>191</v>
      </c>
      <c r="C296" s="21" t="s">
        <v>192</v>
      </c>
      <c r="D296" s="21" t="s">
        <v>193</v>
      </c>
      <c r="E296" s="21" t="s">
        <v>194</v>
      </c>
      <c r="F296" s="22">
        <v>0</v>
      </c>
      <c r="G296" s="22">
        <v>10.5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10.5</v>
      </c>
      <c r="N296" s="12">
        <f t="shared" si="10"/>
        <v>0</v>
      </c>
    </row>
    <row r="297" spans="1:14" x14ac:dyDescent="0.25">
      <c r="A297" s="21" t="s">
        <v>266</v>
      </c>
      <c r="B297" s="21" t="s">
        <v>191</v>
      </c>
      <c r="C297" s="21" t="s">
        <v>192</v>
      </c>
      <c r="D297" s="21" t="s">
        <v>246</v>
      </c>
      <c r="E297" s="21" t="s">
        <v>247</v>
      </c>
      <c r="F297" s="22">
        <v>304.3</v>
      </c>
      <c r="G297" s="22">
        <v>2169.35</v>
      </c>
      <c r="H297" s="22">
        <v>117</v>
      </c>
      <c r="I297" s="22">
        <v>0</v>
      </c>
      <c r="J297" s="22">
        <v>0</v>
      </c>
      <c r="K297" s="22">
        <v>0</v>
      </c>
      <c r="L297" s="22">
        <v>0</v>
      </c>
      <c r="M297" s="22">
        <v>2590.65</v>
      </c>
      <c r="N297" s="12">
        <f t="shared" si="10"/>
        <v>0.11746086889390693</v>
      </c>
    </row>
    <row r="298" spans="1:14" x14ac:dyDescent="0.25">
      <c r="A298" s="21" t="s">
        <v>266</v>
      </c>
      <c r="B298" s="21" t="s">
        <v>195</v>
      </c>
      <c r="C298" s="21" t="s">
        <v>123</v>
      </c>
      <c r="D298" s="21" t="s">
        <v>196</v>
      </c>
      <c r="E298" s="21" t="s">
        <v>197</v>
      </c>
      <c r="F298" s="22">
        <v>5.2</v>
      </c>
      <c r="G298" s="22">
        <v>909.5</v>
      </c>
      <c r="H298" s="22">
        <v>148.80000000000001</v>
      </c>
      <c r="I298" s="22">
        <v>0</v>
      </c>
      <c r="J298" s="22">
        <v>0</v>
      </c>
      <c r="K298" s="22">
        <v>0</v>
      </c>
      <c r="L298" s="22">
        <v>0</v>
      </c>
      <c r="M298" s="22">
        <v>1063.5</v>
      </c>
      <c r="N298" s="12">
        <f t="shared" si="10"/>
        <v>4.8895157498824639E-3</v>
      </c>
    </row>
    <row r="299" spans="1:14" x14ac:dyDescent="0.25">
      <c r="A299" s="21" t="s">
        <v>266</v>
      </c>
      <c r="B299" s="21" t="s">
        <v>198</v>
      </c>
      <c r="C299" s="21" t="s">
        <v>199</v>
      </c>
      <c r="D299" s="21" t="s">
        <v>200</v>
      </c>
      <c r="E299" s="21" t="s">
        <v>201</v>
      </c>
      <c r="F299" s="22">
        <v>46.7</v>
      </c>
      <c r="G299" s="22">
        <v>487.05</v>
      </c>
      <c r="H299" s="22">
        <v>268.95</v>
      </c>
      <c r="I299" s="22">
        <v>10.5</v>
      </c>
      <c r="J299" s="22">
        <v>0</v>
      </c>
      <c r="K299" s="22">
        <v>10.5</v>
      </c>
      <c r="L299" s="22">
        <v>0</v>
      </c>
      <c r="M299" s="22">
        <v>823.7</v>
      </c>
      <c r="N299" s="12">
        <f t="shared" si="10"/>
        <v>5.6695398810246447E-2</v>
      </c>
    </row>
    <row r="300" spans="1:14" x14ac:dyDescent="0.25">
      <c r="A300" s="21" t="s">
        <v>266</v>
      </c>
      <c r="B300" s="21" t="s">
        <v>198</v>
      </c>
      <c r="C300" s="21" t="s">
        <v>199</v>
      </c>
      <c r="D300" s="21" t="s">
        <v>202</v>
      </c>
      <c r="E300" s="21" t="s">
        <v>173</v>
      </c>
      <c r="F300" s="22">
        <v>50.85</v>
      </c>
      <c r="G300" s="22">
        <v>447.7</v>
      </c>
      <c r="H300" s="22">
        <v>25.25</v>
      </c>
      <c r="I300" s="22">
        <v>4.5</v>
      </c>
      <c r="J300" s="22">
        <v>0</v>
      </c>
      <c r="K300" s="22">
        <v>9</v>
      </c>
      <c r="L300" s="22">
        <v>0</v>
      </c>
      <c r="M300" s="22">
        <v>537.29999999999995</v>
      </c>
      <c r="N300" s="12">
        <f t="shared" si="10"/>
        <v>9.4639865996649933E-2</v>
      </c>
    </row>
    <row r="301" spans="1:14" x14ac:dyDescent="0.25">
      <c r="A301" s="21" t="s">
        <v>266</v>
      </c>
      <c r="B301" s="21" t="s">
        <v>198</v>
      </c>
      <c r="C301" s="21" t="s">
        <v>199</v>
      </c>
      <c r="D301" s="21" t="s">
        <v>203</v>
      </c>
      <c r="E301" s="21" t="s">
        <v>204</v>
      </c>
      <c r="F301" s="22">
        <v>69.19</v>
      </c>
      <c r="G301" s="22">
        <v>725.88</v>
      </c>
      <c r="H301" s="22">
        <v>210</v>
      </c>
      <c r="I301" s="22">
        <v>0</v>
      </c>
      <c r="J301" s="22">
        <v>0</v>
      </c>
      <c r="K301" s="22">
        <v>0</v>
      </c>
      <c r="L301" s="22">
        <v>0</v>
      </c>
      <c r="M301" s="22">
        <v>1005.07</v>
      </c>
      <c r="N301" s="12">
        <f t="shared" si="10"/>
        <v>6.8840976250410413E-2</v>
      </c>
    </row>
    <row r="302" spans="1:14" x14ac:dyDescent="0.25">
      <c r="A302" s="21" t="s">
        <v>266</v>
      </c>
      <c r="B302" s="21" t="s">
        <v>198</v>
      </c>
      <c r="C302" s="21" t="s">
        <v>199</v>
      </c>
      <c r="D302" s="21" t="s">
        <v>205</v>
      </c>
      <c r="E302" s="21" t="s">
        <v>175</v>
      </c>
      <c r="F302" s="22">
        <v>69</v>
      </c>
      <c r="G302" s="22">
        <v>865.05</v>
      </c>
      <c r="H302" s="22">
        <v>34.200000000000003</v>
      </c>
      <c r="I302" s="22">
        <v>6.75</v>
      </c>
      <c r="J302" s="22">
        <v>9</v>
      </c>
      <c r="K302" s="22">
        <v>0</v>
      </c>
      <c r="L302" s="22">
        <v>0</v>
      </c>
      <c r="M302" s="22">
        <v>984</v>
      </c>
      <c r="N302" s="12">
        <f t="shared" si="10"/>
        <v>7.0121951219512202E-2</v>
      </c>
    </row>
    <row r="303" spans="1:14" x14ac:dyDescent="0.25">
      <c r="A303" s="21" t="s">
        <v>266</v>
      </c>
      <c r="B303" s="21" t="s">
        <v>198</v>
      </c>
      <c r="C303" s="21" t="s">
        <v>199</v>
      </c>
      <c r="D303" s="21" t="s">
        <v>206</v>
      </c>
      <c r="E303" s="21" t="s">
        <v>179</v>
      </c>
      <c r="F303" s="22">
        <v>72.05</v>
      </c>
      <c r="G303" s="22">
        <v>948.2</v>
      </c>
      <c r="H303" s="22">
        <v>34.799999999999997</v>
      </c>
      <c r="I303" s="22">
        <v>0</v>
      </c>
      <c r="J303" s="22">
        <v>0</v>
      </c>
      <c r="K303" s="22">
        <v>6</v>
      </c>
      <c r="L303" s="22">
        <v>0</v>
      </c>
      <c r="M303" s="22">
        <v>1061.05</v>
      </c>
      <c r="N303" s="12">
        <f t="shared" si="10"/>
        <v>6.7904434286791382E-2</v>
      </c>
    </row>
    <row r="304" spans="1:14" x14ac:dyDescent="0.25">
      <c r="A304" s="21" t="s">
        <v>266</v>
      </c>
      <c r="B304" s="21" t="s">
        <v>207</v>
      </c>
      <c r="C304" s="21" t="s">
        <v>121</v>
      </c>
      <c r="D304" s="21" t="s">
        <v>208</v>
      </c>
      <c r="E304" s="21" t="s">
        <v>177</v>
      </c>
      <c r="F304" s="22">
        <v>289.5</v>
      </c>
      <c r="G304" s="22">
        <v>1738.86</v>
      </c>
      <c r="H304" s="22">
        <v>220.5</v>
      </c>
      <c r="I304" s="22">
        <v>0</v>
      </c>
      <c r="J304" s="22">
        <v>0</v>
      </c>
      <c r="K304" s="22">
        <v>0</v>
      </c>
      <c r="L304" s="22">
        <v>1.1399999999999999</v>
      </c>
      <c r="M304" s="22">
        <v>2250</v>
      </c>
      <c r="N304" s="12">
        <f t="shared" si="10"/>
        <v>0.12866666666666668</v>
      </c>
    </row>
    <row r="305" spans="1:14" x14ac:dyDescent="0.25">
      <c r="A305" s="21" t="s">
        <v>266</v>
      </c>
      <c r="B305" s="21" t="s">
        <v>209</v>
      </c>
      <c r="C305" s="21" t="s">
        <v>210</v>
      </c>
      <c r="D305" s="21" t="s">
        <v>211</v>
      </c>
      <c r="E305" s="21" t="s">
        <v>171</v>
      </c>
      <c r="F305" s="22">
        <v>93.7</v>
      </c>
      <c r="G305" s="22">
        <v>779.8</v>
      </c>
      <c r="H305" s="22">
        <v>247.9</v>
      </c>
      <c r="I305" s="22">
        <v>0</v>
      </c>
      <c r="J305" s="22">
        <v>0</v>
      </c>
      <c r="K305" s="22">
        <v>0</v>
      </c>
      <c r="L305" s="22">
        <v>0</v>
      </c>
      <c r="M305" s="22">
        <v>1121.4000000000001</v>
      </c>
      <c r="N305" s="12">
        <f t="shared" si="10"/>
        <v>8.3556268949527376E-2</v>
      </c>
    </row>
    <row r="306" spans="1:14" x14ac:dyDescent="0.25">
      <c r="A306" s="21" t="s">
        <v>266</v>
      </c>
      <c r="B306" s="21" t="s">
        <v>209</v>
      </c>
      <c r="C306" s="21" t="s">
        <v>210</v>
      </c>
      <c r="D306" s="21" t="s">
        <v>212</v>
      </c>
      <c r="E306" s="21" t="s">
        <v>213</v>
      </c>
      <c r="F306" s="22">
        <v>13.2</v>
      </c>
      <c r="G306" s="22">
        <v>398.4</v>
      </c>
      <c r="H306" s="22">
        <v>18</v>
      </c>
      <c r="I306" s="22">
        <v>0</v>
      </c>
      <c r="J306" s="22">
        <v>0</v>
      </c>
      <c r="K306" s="22">
        <v>0</v>
      </c>
      <c r="L306" s="22">
        <v>0</v>
      </c>
      <c r="M306" s="22">
        <v>429.6</v>
      </c>
      <c r="N306" s="12">
        <f t="shared" si="10"/>
        <v>3.0726256983240219E-2</v>
      </c>
    </row>
    <row r="307" spans="1:14" x14ac:dyDescent="0.25">
      <c r="A307" s="21" t="s">
        <v>266</v>
      </c>
      <c r="B307" s="21" t="s">
        <v>214</v>
      </c>
      <c r="C307" s="21" t="s">
        <v>118</v>
      </c>
      <c r="D307" s="21" t="s">
        <v>215</v>
      </c>
      <c r="E307" s="21" t="s">
        <v>216</v>
      </c>
      <c r="F307" s="22">
        <v>176.5</v>
      </c>
      <c r="G307" s="22">
        <v>1695.5</v>
      </c>
      <c r="H307" s="22">
        <v>55.5</v>
      </c>
      <c r="I307" s="22">
        <v>0</v>
      </c>
      <c r="J307" s="22">
        <v>0</v>
      </c>
      <c r="K307" s="22">
        <v>0</v>
      </c>
      <c r="L307" s="22">
        <v>0</v>
      </c>
      <c r="M307" s="22">
        <v>1927.5</v>
      </c>
      <c r="N307" s="12">
        <f t="shared" si="10"/>
        <v>9.1569390402075221E-2</v>
      </c>
    </row>
    <row r="308" spans="1:14" x14ac:dyDescent="0.25">
      <c r="A308" s="21" t="s">
        <v>266</v>
      </c>
      <c r="B308" s="21" t="s">
        <v>214</v>
      </c>
      <c r="C308" s="21" t="s">
        <v>118</v>
      </c>
      <c r="D308" s="21" t="s">
        <v>217</v>
      </c>
      <c r="E308" s="21" t="s">
        <v>218</v>
      </c>
      <c r="F308" s="22">
        <v>10</v>
      </c>
      <c r="G308" s="22">
        <v>577</v>
      </c>
      <c r="H308" s="22">
        <v>18</v>
      </c>
      <c r="I308" s="22">
        <v>0</v>
      </c>
      <c r="J308" s="22">
        <v>0</v>
      </c>
      <c r="K308" s="22">
        <v>0</v>
      </c>
      <c r="L308" s="22">
        <v>0</v>
      </c>
      <c r="M308" s="22">
        <v>605</v>
      </c>
      <c r="N308" s="12">
        <f t="shared" si="10"/>
        <v>1.6528925619834711E-2</v>
      </c>
    </row>
    <row r="309" spans="1:14" x14ac:dyDescent="0.25">
      <c r="A309" s="21" t="s">
        <v>266</v>
      </c>
      <c r="B309" s="21" t="s">
        <v>214</v>
      </c>
      <c r="C309" s="21" t="s">
        <v>118</v>
      </c>
      <c r="D309" s="21" t="s">
        <v>264</v>
      </c>
      <c r="E309" s="21" t="s">
        <v>265</v>
      </c>
      <c r="F309" s="22">
        <v>6</v>
      </c>
      <c r="G309" s="22">
        <v>288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294</v>
      </c>
      <c r="N309" s="12">
        <f t="shared" si="10"/>
        <v>2.0408163265306121E-2</v>
      </c>
    </row>
    <row r="310" spans="1:14" x14ac:dyDescent="0.25">
      <c r="A310" s="21" t="s">
        <v>266</v>
      </c>
      <c r="B310" s="21" t="s">
        <v>219</v>
      </c>
      <c r="C310" s="21" t="s">
        <v>220</v>
      </c>
      <c r="D310" s="21" t="s">
        <v>221</v>
      </c>
      <c r="E310" s="21" t="s">
        <v>222</v>
      </c>
      <c r="F310" s="22">
        <v>12</v>
      </c>
      <c r="G310" s="22">
        <v>324.75</v>
      </c>
      <c r="H310" s="22">
        <v>4.5</v>
      </c>
      <c r="I310" s="22">
        <v>0</v>
      </c>
      <c r="J310" s="22">
        <v>0</v>
      </c>
      <c r="K310" s="22">
        <v>0</v>
      </c>
      <c r="L310" s="22">
        <v>0</v>
      </c>
      <c r="M310" s="22">
        <v>341.25</v>
      </c>
      <c r="N310" s="12">
        <f t="shared" si="10"/>
        <v>3.5164835164835165E-2</v>
      </c>
    </row>
    <row r="311" spans="1:14" x14ac:dyDescent="0.25">
      <c r="A311" s="21" t="s">
        <v>266</v>
      </c>
      <c r="B311" s="21" t="s">
        <v>223</v>
      </c>
      <c r="C311" s="21" t="s">
        <v>224</v>
      </c>
      <c r="D311" s="21" t="s">
        <v>225</v>
      </c>
      <c r="E311" s="21" t="s">
        <v>226</v>
      </c>
      <c r="F311" s="22">
        <v>21</v>
      </c>
      <c r="G311" s="22">
        <v>549</v>
      </c>
      <c r="H311" s="22">
        <v>246</v>
      </c>
      <c r="I311" s="22">
        <v>0</v>
      </c>
      <c r="J311" s="22">
        <v>0</v>
      </c>
      <c r="K311" s="22">
        <v>0</v>
      </c>
      <c r="L311" s="22">
        <v>0</v>
      </c>
      <c r="M311" s="22">
        <v>816</v>
      </c>
      <c r="N311" s="12">
        <f t="shared" si="10"/>
        <v>2.5735294117647058E-2</v>
      </c>
    </row>
    <row r="312" spans="1:14" x14ac:dyDescent="0.25">
      <c r="A312" s="21" t="s">
        <v>266</v>
      </c>
      <c r="B312" s="21" t="s">
        <v>227</v>
      </c>
      <c r="C312" s="21" t="s">
        <v>228</v>
      </c>
      <c r="D312" s="21" t="s">
        <v>242</v>
      </c>
      <c r="E312" s="21" t="s">
        <v>243</v>
      </c>
      <c r="F312" s="22">
        <v>18.64</v>
      </c>
      <c r="G312" s="22">
        <v>401.16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419.8</v>
      </c>
      <c r="N312" s="12">
        <f t="shared" si="10"/>
        <v>4.4402096236303E-2</v>
      </c>
    </row>
    <row r="313" spans="1:14" x14ac:dyDescent="0.25">
      <c r="A313" s="21" t="s">
        <v>266</v>
      </c>
      <c r="B313" s="21" t="s">
        <v>227</v>
      </c>
      <c r="C313" s="21" t="s">
        <v>228</v>
      </c>
      <c r="D313" s="21" t="s">
        <v>235</v>
      </c>
      <c r="E313" s="21" t="s">
        <v>236</v>
      </c>
      <c r="F313" s="22">
        <v>19.75</v>
      </c>
      <c r="G313" s="22">
        <v>359.15</v>
      </c>
      <c r="H313" s="22">
        <v>9</v>
      </c>
      <c r="I313" s="22">
        <v>0</v>
      </c>
      <c r="J313" s="22">
        <v>0</v>
      </c>
      <c r="K313" s="22">
        <v>0</v>
      </c>
      <c r="L313" s="22">
        <v>0</v>
      </c>
      <c r="M313" s="22">
        <v>387.9</v>
      </c>
      <c r="N313" s="12">
        <f t="shared" si="10"/>
        <v>5.0915184325857184E-2</v>
      </c>
    </row>
    <row r="314" spans="1:14" x14ac:dyDescent="0.25">
      <c r="A314" s="21" t="s">
        <v>266</v>
      </c>
      <c r="B314" s="21" t="s">
        <v>227</v>
      </c>
      <c r="C314" s="21" t="s">
        <v>228</v>
      </c>
      <c r="D314" s="21" t="s">
        <v>229</v>
      </c>
      <c r="E314" s="21" t="s">
        <v>230</v>
      </c>
      <c r="F314" s="22">
        <v>104.4</v>
      </c>
      <c r="G314" s="22">
        <v>361.6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466</v>
      </c>
      <c r="N314" s="12">
        <f t="shared" si="10"/>
        <v>0.22403433476394852</v>
      </c>
    </row>
    <row r="315" spans="1:14" x14ac:dyDescent="0.25">
      <c r="A315" s="21" t="s">
        <v>266</v>
      </c>
      <c r="B315" s="21" t="s">
        <v>227</v>
      </c>
      <c r="C315" s="21" t="s">
        <v>228</v>
      </c>
      <c r="D315" s="21" t="s">
        <v>231</v>
      </c>
      <c r="E315" s="21" t="s">
        <v>232</v>
      </c>
      <c r="F315" s="22">
        <v>228.25</v>
      </c>
      <c r="G315" s="22">
        <v>1178.2</v>
      </c>
      <c r="H315" s="22">
        <v>296.95</v>
      </c>
      <c r="I315" s="22">
        <v>0</v>
      </c>
      <c r="J315" s="22">
        <v>0</v>
      </c>
      <c r="K315" s="22">
        <v>0</v>
      </c>
      <c r="L315" s="22">
        <v>0</v>
      </c>
      <c r="M315" s="22">
        <v>1703.4</v>
      </c>
      <c r="N315" s="12">
        <f t="shared" si="10"/>
        <v>0.13399671245743805</v>
      </c>
    </row>
    <row r="316" spans="1:14" x14ac:dyDescent="0.25">
      <c r="A316" s="21" t="s">
        <v>266</v>
      </c>
      <c r="B316" s="21" t="s">
        <v>227</v>
      </c>
      <c r="C316" s="21" t="s">
        <v>228</v>
      </c>
      <c r="D316" s="21" t="s">
        <v>233</v>
      </c>
      <c r="E316" s="21" t="s">
        <v>181</v>
      </c>
      <c r="F316" s="22">
        <v>23.14</v>
      </c>
      <c r="G316" s="22">
        <v>331.08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354.22</v>
      </c>
      <c r="N316" s="12">
        <f t="shared" si="10"/>
        <v>6.5326633165829137E-2</v>
      </c>
    </row>
    <row r="317" spans="1:14" x14ac:dyDescent="0.25">
      <c r="A317" s="21" t="s">
        <v>266</v>
      </c>
      <c r="B317" s="21" t="s">
        <v>227</v>
      </c>
      <c r="C317" s="21" t="s">
        <v>228</v>
      </c>
      <c r="D317" s="21" t="s">
        <v>274</v>
      </c>
      <c r="E317" s="21" t="s">
        <v>181</v>
      </c>
      <c r="F317" s="22">
        <v>6.6</v>
      </c>
      <c r="G317" s="22">
        <v>105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111.6</v>
      </c>
      <c r="N317" s="12">
        <f t="shared" si="10"/>
        <v>5.9139784946236562E-2</v>
      </c>
    </row>
    <row r="318" spans="1:14" x14ac:dyDescent="0.25">
      <c r="A318" s="21" t="s">
        <v>266</v>
      </c>
      <c r="B318" s="21" t="s">
        <v>252</v>
      </c>
      <c r="C318" s="21" t="s">
        <v>253</v>
      </c>
      <c r="D318" s="21" t="s">
        <v>261</v>
      </c>
      <c r="E318" s="21" t="s">
        <v>262</v>
      </c>
      <c r="F318" s="22">
        <v>42</v>
      </c>
      <c r="G318" s="22">
        <v>0</v>
      </c>
      <c r="H318" s="22">
        <v>0</v>
      </c>
      <c r="I318" s="22">
        <v>102</v>
      </c>
      <c r="J318" s="22">
        <v>6</v>
      </c>
      <c r="K318" s="22">
        <v>91</v>
      </c>
      <c r="L318" s="22">
        <v>0</v>
      </c>
      <c r="M318" s="22">
        <v>241</v>
      </c>
      <c r="N318" s="12">
        <f t="shared" si="10"/>
        <v>0.17427385892116182</v>
      </c>
    </row>
    <row r="319" spans="1:14" x14ac:dyDescent="0.25">
      <c r="A319" s="21" t="s">
        <v>266</v>
      </c>
      <c r="B319" s="21" t="s">
        <v>252</v>
      </c>
      <c r="C319" s="21" t="s">
        <v>253</v>
      </c>
      <c r="D319" s="21" t="s">
        <v>254</v>
      </c>
      <c r="E319" s="21" t="s">
        <v>255</v>
      </c>
      <c r="F319" s="22">
        <v>0</v>
      </c>
      <c r="G319" s="22">
        <v>153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153</v>
      </c>
      <c r="N319" s="12">
        <f t="shared" si="10"/>
        <v>0</v>
      </c>
    </row>
    <row r="320" spans="1:14" x14ac:dyDescent="0.25">
      <c r="A320" t="s">
        <v>100</v>
      </c>
      <c r="B320">
        <f>COUNTA(B277:B319)</f>
        <v>43</v>
      </c>
      <c r="F320">
        <f t="shared" ref="F320:M320" si="12">SUM(F277:F319)</f>
        <v>2350.0700000000002</v>
      </c>
      <c r="G320">
        <f t="shared" si="12"/>
        <v>22257.940000000002</v>
      </c>
      <c r="H320">
        <f t="shared" si="12"/>
        <v>2538.3999999999996</v>
      </c>
      <c r="I320">
        <f t="shared" si="12"/>
        <v>153.75</v>
      </c>
      <c r="J320">
        <f t="shared" si="12"/>
        <v>15</v>
      </c>
      <c r="K320">
        <f t="shared" si="12"/>
        <v>148</v>
      </c>
      <c r="L320">
        <f t="shared" si="12"/>
        <v>5.14</v>
      </c>
      <c r="M320">
        <f t="shared" si="12"/>
        <v>27468.3</v>
      </c>
      <c r="N320" s="12">
        <f t="shared" si="10"/>
        <v>8.5555713313164639E-2</v>
      </c>
    </row>
    <row r="321" spans="1:14" x14ac:dyDescent="0.25">
      <c r="N321" s="12"/>
    </row>
    <row r="322" spans="1:14" x14ac:dyDescent="0.25">
      <c r="A322" s="21" t="s">
        <v>275</v>
      </c>
      <c r="B322" s="21" t="s">
        <v>154</v>
      </c>
      <c r="C322" s="21" t="s">
        <v>155</v>
      </c>
      <c r="D322" s="21" t="s">
        <v>156</v>
      </c>
      <c r="E322" s="21" t="s">
        <v>157</v>
      </c>
      <c r="F322" s="22">
        <v>53.75</v>
      </c>
      <c r="G322" s="22">
        <v>468.3</v>
      </c>
      <c r="H322" s="22">
        <v>168.75</v>
      </c>
      <c r="I322" s="22">
        <v>0</v>
      </c>
      <c r="J322" s="22">
        <v>0</v>
      </c>
      <c r="K322" s="22">
        <v>0</v>
      </c>
      <c r="L322" s="22">
        <v>0</v>
      </c>
      <c r="M322" s="22">
        <v>690.8</v>
      </c>
      <c r="N322" s="12">
        <f t="shared" si="10"/>
        <v>7.7808338158656634E-2</v>
      </c>
    </row>
    <row r="323" spans="1:14" x14ac:dyDescent="0.25">
      <c r="A323" s="21" t="s">
        <v>275</v>
      </c>
      <c r="B323" s="21" t="s">
        <v>154</v>
      </c>
      <c r="C323" s="21" t="s">
        <v>155</v>
      </c>
      <c r="D323" s="21" t="s">
        <v>158</v>
      </c>
      <c r="E323" s="21" t="s">
        <v>159</v>
      </c>
      <c r="F323" s="22">
        <v>27.55</v>
      </c>
      <c r="G323" s="22">
        <v>413.15</v>
      </c>
      <c r="H323" s="22">
        <v>12</v>
      </c>
      <c r="I323" s="22">
        <v>0</v>
      </c>
      <c r="J323" s="22">
        <v>0</v>
      </c>
      <c r="K323" s="22">
        <v>0</v>
      </c>
      <c r="L323" s="22">
        <v>0</v>
      </c>
      <c r="M323" s="22">
        <v>452.7</v>
      </c>
      <c r="N323" s="12">
        <f t="shared" si="10"/>
        <v>6.0857079743759666E-2</v>
      </c>
    </row>
    <row r="324" spans="1:14" x14ac:dyDescent="0.25">
      <c r="A324" s="21" t="s">
        <v>275</v>
      </c>
      <c r="B324" s="21" t="s">
        <v>154</v>
      </c>
      <c r="C324" s="21" t="s">
        <v>155</v>
      </c>
      <c r="D324" s="21" t="s">
        <v>160</v>
      </c>
      <c r="E324" s="21" t="s">
        <v>161</v>
      </c>
      <c r="F324" s="22">
        <v>85.35</v>
      </c>
      <c r="G324" s="22">
        <v>646.46</v>
      </c>
      <c r="H324" s="22">
        <v>12</v>
      </c>
      <c r="I324" s="22">
        <v>0</v>
      </c>
      <c r="J324" s="22">
        <v>0</v>
      </c>
      <c r="K324" s="22">
        <v>0</v>
      </c>
      <c r="L324" s="22">
        <v>0</v>
      </c>
      <c r="M324" s="22">
        <v>743.81</v>
      </c>
      <c r="N324" s="12">
        <f t="shared" ref="N324:N387" si="13">F324/M324</f>
        <v>0.11474704561648809</v>
      </c>
    </row>
    <row r="325" spans="1:14" x14ac:dyDescent="0.25">
      <c r="A325" s="21" t="s">
        <v>275</v>
      </c>
      <c r="B325" s="21" t="s">
        <v>154</v>
      </c>
      <c r="C325" s="21" t="s">
        <v>155</v>
      </c>
      <c r="D325" s="21" t="s">
        <v>162</v>
      </c>
      <c r="E325" s="21" t="s">
        <v>163</v>
      </c>
      <c r="F325" s="22">
        <v>6.25</v>
      </c>
      <c r="G325" s="22">
        <v>262.64999999999998</v>
      </c>
      <c r="H325" s="22">
        <v>6</v>
      </c>
      <c r="I325" s="22">
        <v>0</v>
      </c>
      <c r="J325" s="22">
        <v>0</v>
      </c>
      <c r="K325" s="22">
        <v>0</v>
      </c>
      <c r="L325" s="22">
        <v>0</v>
      </c>
      <c r="M325" s="22">
        <v>274.89999999999998</v>
      </c>
      <c r="N325" s="12">
        <f t="shared" si="13"/>
        <v>2.2735540196435068E-2</v>
      </c>
    </row>
    <row r="326" spans="1:14" x14ac:dyDescent="0.25">
      <c r="A326" s="21" t="s">
        <v>275</v>
      </c>
      <c r="B326" s="21" t="s">
        <v>164</v>
      </c>
      <c r="C326" s="21" t="s">
        <v>112</v>
      </c>
      <c r="D326" s="21" t="s">
        <v>165</v>
      </c>
      <c r="E326" s="21" t="s">
        <v>166</v>
      </c>
      <c r="F326" s="22">
        <v>4.5</v>
      </c>
      <c r="G326" s="22">
        <v>592.04999999999995</v>
      </c>
      <c r="H326" s="22">
        <v>32.200000000000003</v>
      </c>
      <c r="I326" s="22">
        <v>0</v>
      </c>
      <c r="J326" s="22">
        <v>0</v>
      </c>
      <c r="K326" s="22">
        <v>0</v>
      </c>
      <c r="L326" s="22">
        <v>0</v>
      </c>
      <c r="M326" s="22">
        <v>628.75</v>
      </c>
      <c r="N326" s="12">
        <f t="shared" si="13"/>
        <v>7.1570576540755469E-3</v>
      </c>
    </row>
    <row r="327" spans="1:14" x14ac:dyDescent="0.25">
      <c r="A327" s="21" t="s">
        <v>275</v>
      </c>
      <c r="B327" s="21" t="s">
        <v>164</v>
      </c>
      <c r="C327" s="21" t="s">
        <v>112</v>
      </c>
      <c r="D327" s="21" t="s">
        <v>167</v>
      </c>
      <c r="E327" s="21" t="s">
        <v>168</v>
      </c>
      <c r="F327" s="22">
        <v>6</v>
      </c>
      <c r="G327" s="22">
        <v>441.9</v>
      </c>
      <c r="H327" s="22">
        <v>7.8</v>
      </c>
      <c r="I327" s="22">
        <v>0</v>
      </c>
      <c r="J327" s="22">
        <v>0</v>
      </c>
      <c r="K327" s="22">
        <v>0</v>
      </c>
      <c r="L327" s="22">
        <v>0</v>
      </c>
      <c r="M327" s="22">
        <v>455.7</v>
      </c>
      <c r="N327" s="12">
        <f t="shared" si="13"/>
        <v>1.3166556945358789E-2</v>
      </c>
    </row>
    <row r="328" spans="1:14" x14ac:dyDescent="0.25">
      <c r="A328" s="21" t="s">
        <v>275</v>
      </c>
      <c r="B328" s="21" t="s">
        <v>169</v>
      </c>
      <c r="C328" s="21" t="s">
        <v>117</v>
      </c>
      <c r="D328" s="21" t="s">
        <v>170</v>
      </c>
      <c r="E328" s="21" t="s">
        <v>171</v>
      </c>
      <c r="F328" s="22">
        <v>66.5</v>
      </c>
      <c r="G328" s="22">
        <v>320.10000000000002</v>
      </c>
      <c r="H328" s="22">
        <v>54</v>
      </c>
      <c r="I328" s="22">
        <v>0</v>
      </c>
      <c r="J328" s="22">
        <v>0</v>
      </c>
      <c r="K328" s="22">
        <v>0</v>
      </c>
      <c r="L328" s="22">
        <v>0</v>
      </c>
      <c r="M328" s="22">
        <v>440.6</v>
      </c>
      <c r="N328" s="12">
        <f t="shared" si="13"/>
        <v>0.15093054925102134</v>
      </c>
    </row>
    <row r="329" spans="1:14" x14ac:dyDescent="0.25">
      <c r="A329" s="21" t="s">
        <v>275</v>
      </c>
      <c r="B329" s="21" t="s">
        <v>169</v>
      </c>
      <c r="C329" s="21" t="s">
        <v>117</v>
      </c>
      <c r="D329" s="21" t="s">
        <v>172</v>
      </c>
      <c r="E329" s="21" t="s">
        <v>173</v>
      </c>
      <c r="F329" s="22">
        <v>25</v>
      </c>
      <c r="G329" s="22">
        <v>281.25</v>
      </c>
      <c r="H329" s="22">
        <v>9</v>
      </c>
      <c r="I329" s="22">
        <v>6</v>
      </c>
      <c r="J329" s="22">
        <v>0</v>
      </c>
      <c r="K329" s="22">
        <v>6</v>
      </c>
      <c r="L329" s="22">
        <v>0</v>
      </c>
      <c r="M329" s="22">
        <v>327.25</v>
      </c>
      <c r="N329" s="12">
        <f t="shared" si="13"/>
        <v>7.6394194041252861E-2</v>
      </c>
    </row>
    <row r="330" spans="1:14" x14ac:dyDescent="0.25">
      <c r="A330" s="21" t="s">
        <v>275</v>
      </c>
      <c r="B330" s="21" t="s">
        <v>169</v>
      </c>
      <c r="C330" s="21" t="s">
        <v>117</v>
      </c>
      <c r="D330" s="21" t="s">
        <v>174</v>
      </c>
      <c r="E330" s="21" t="s">
        <v>175</v>
      </c>
      <c r="F330" s="22">
        <v>30.7</v>
      </c>
      <c r="G330" s="22">
        <v>426.7</v>
      </c>
      <c r="H330" s="22">
        <v>12</v>
      </c>
      <c r="I330" s="22">
        <v>0</v>
      </c>
      <c r="J330" s="22">
        <v>0</v>
      </c>
      <c r="K330" s="22">
        <v>0</v>
      </c>
      <c r="L330" s="22">
        <v>0</v>
      </c>
      <c r="M330" s="22">
        <v>469.4</v>
      </c>
      <c r="N330" s="12">
        <f t="shared" si="13"/>
        <v>6.5402641670217296E-2</v>
      </c>
    </row>
    <row r="331" spans="1:14" x14ac:dyDescent="0.25">
      <c r="A331" s="21" t="s">
        <v>275</v>
      </c>
      <c r="B331" s="21" t="s">
        <v>169</v>
      </c>
      <c r="C331" s="21" t="s">
        <v>117</v>
      </c>
      <c r="D331" s="21" t="s">
        <v>176</v>
      </c>
      <c r="E331" s="21" t="s">
        <v>177</v>
      </c>
      <c r="F331" s="22">
        <v>40.5</v>
      </c>
      <c r="G331" s="22">
        <v>321</v>
      </c>
      <c r="H331" s="22">
        <v>73.5</v>
      </c>
      <c r="I331" s="22">
        <v>0</v>
      </c>
      <c r="J331" s="22">
        <v>0</v>
      </c>
      <c r="K331" s="22">
        <v>0</v>
      </c>
      <c r="L331" s="22">
        <v>0</v>
      </c>
      <c r="M331" s="22">
        <v>435</v>
      </c>
      <c r="N331" s="12">
        <f t="shared" si="13"/>
        <v>9.3103448275862075E-2</v>
      </c>
    </row>
    <row r="332" spans="1:14" x14ac:dyDescent="0.25">
      <c r="A332" s="21" t="s">
        <v>275</v>
      </c>
      <c r="B332" s="21" t="s">
        <v>169</v>
      </c>
      <c r="C332" s="21" t="s">
        <v>117</v>
      </c>
      <c r="D332" s="21" t="s">
        <v>178</v>
      </c>
      <c r="E332" s="21" t="s">
        <v>179</v>
      </c>
      <c r="F332" s="22">
        <v>54.15</v>
      </c>
      <c r="G332" s="22">
        <v>587.5</v>
      </c>
      <c r="H332" s="22">
        <v>27</v>
      </c>
      <c r="I332" s="22">
        <v>0</v>
      </c>
      <c r="J332" s="22">
        <v>0</v>
      </c>
      <c r="K332" s="22">
        <v>0</v>
      </c>
      <c r="L332" s="22">
        <v>0</v>
      </c>
      <c r="M332" s="22">
        <v>668.65</v>
      </c>
      <c r="N332" s="12">
        <f t="shared" si="13"/>
        <v>8.0984072384655645E-2</v>
      </c>
    </row>
    <row r="333" spans="1:14" x14ac:dyDescent="0.25">
      <c r="A333" s="21" t="s">
        <v>275</v>
      </c>
      <c r="B333" s="21" t="s">
        <v>169</v>
      </c>
      <c r="C333" s="21" t="s">
        <v>117</v>
      </c>
      <c r="D333" s="21" t="s">
        <v>180</v>
      </c>
      <c r="E333" s="21" t="s">
        <v>181</v>
      </c>
      <c r="F333" s="22">
        <v>4.5</v>
      </c>
      <c r="G333" s="22">
        <v>127.75</v>
      </c>
      <c r="H333" s="22">
        <v>4.5</v>
      </c>
      <c r="I333" s="22">
        <v>0</v>
      </c>
      <c r="J333" s="22">
        <v>0</v>
      </c>
      <c r="K333" s="22">
        <v>0</v>
      </c>
      <c r="L333" s="22">
        <v>0</v>
      </c>
      <c r="M333" s="22">
        <v>136.75</v>
      </c>
      <c r="N333" s="12">
        <f t="shared" si="13"/>
        <v>3.2906764168190127E-2</v>
      </c>
    </row>
    <row r="334" spans="1:14" x14ac:dyDescent="0.25">
      <c r="A334" s="21" t="s">
        <v>275</v>
      </c>
      <c r="B334" s="21" t="s">
        <v>169</v>
      </c>
      <c r="C334" s="21" t="s">
        <v>117</v>
      </c>
      <c r="D334" s="21" t="s">
        <v>271</v>
      </c>
      <c r="E334" s="21" t="s">
        <v>181</v>
      </c>
      <c r="F334" s="22">
        <v>2.4</v>
      </c>
      <c r="G334" s="22">
        <v>122.1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124.5</v>
      </c>
      <c r="N334" s="12">
        <f t="shared" si="13"/>
        <v>1.9277108433734938E-2</v>
      </c>
    </row>
    <row r="335" spans="1:14" x14ac:dyDescent="0.25">
      <c r="A335" s="21" t="s">
        <v>275</v>
      </c>
      <c r="B335" s="21" t="s">
        <v>182</v>
      </c>
      <c r="C335" s="21" t="s">
        <v>120</v>
      </c>
      <c r="D335" s="21" t="s">
        <v>183</v>
      </c>
      <c r="E335" s="21" t="s">
        <v>184</v>
      </c>
      <c r="F335" s="22">
        <v>69.7</v>
      </c>
      <c r="G335" s="22">
        <v>228.15</v>
      </c>
      <c r="H335" s="22">
        <v>42.5</v>
      </c>
      <c r="I335" s="22">
        <v>0</v>
      </c>
      <c r="J335" s="22">
        <v>0</v>
      </c>
      <c r="K335" s="22">
        <v>0</v>
      </c>
      <c r="L335" s="22">
        <v>0</v>
      </c>
      <c r="M335" s="22">
        <v>340.35</v>
      </c>
      <c r="N335" s="12">
        <f t="shared" si="13"/>
        <v>0.20478918760099896</v>
      </c>
    </row>
    <row r="336" spans="1:14" x14ac:dyDescent="0.25">
      <c r="A336" s="21" t="s">
        <v>275</v>
      </c>
      <c r="B336" s="21" t="s">
        <v>182</v>
      </c>
      <c r="C336" s="21" t="s">
        <v>120</v>
      </c>
      <c r="D336" s="21" t="s">
        <v>185</v>
      </c>
      <c r="E336" s="21" t="s">
        <v>186</v>
      </c>
      <c r="F336" s="22">
        <v>79.150000000000006</v>
      </c>
      <c r="G336" s="22">
        <v>362.45</v>
      </c>
      <c r="H336" s="22">
        <v>22.5</v>
      </c>
      <c r="I336" s="22">
        <v>0</v>
      </c>
      <c r="J336" s="22">
        <v>0</v>
      </c>
      <c r="K336" s="22">
        <v>0</v>
      </c>
      <c r="L336" s="22">
        <v>0</v>
      </c>
      <c r="M336" s="22">
        <v>464.1</v>
      </c>
      <c r="N336" s="12">
        <f t="shared" si="13"/>
        <v>0.17054514113337643</v>
      </c>
    </row>
    <row r="337" spans="1:14" x14ac:dyDescent="0.25">
      <c r="A337" s="21" t="s">
        <v>275</v>
      </c>
      <c r="B337" s="21" t="s">
        <v>182</v>
      </c>
      <c r="C337" s="21" t="s">
        <v>120</v>
      </c>
      <c r="D337" s="21" t="s">
        <v>187</v>
      </c>
      <c r="E337" s="21" t="s">
        <v>188</v>
      </c>
      <c r="F337" s="22">
        <v>54.85</v>
      </c>
      <c r="G337" s="22">
        <v>267</v>
      </c>
      <c r="H337" s="22">
        <v>6.7</v>
      </c>
      <c r="I337" s="22">
        <v>0</v>
      </c>
      <c r="J337" s="22">
        <v>0</v>
      </c>
      <c r="K337" s="22">
        <v>4.5</v>
      </c>
      <c r="L337" s="22">
        <v>0</v>
      </c>
      <c r="M337" s="22">
        <v>333.05</v>
      </c>
      <c r="N337" s="12">
        <f t="shared" si="13"/>
        <v>0.16468998648851524</v>
      </c>
    </row>
    <row r="338" spans="1:14" x14ac:dyDescent="0.25">
      <c r="A338" s="21" t="s">
        <v>275</v>
      </c>
      <c r="B338" s="21" t="s">
        <v>182</v>
      </c>
      <c r="C338" s="21" t="s">
        <v>120</v>
      </c>
      <c r="D338" s="21" t="s">
        <v>272</v>
      </c>
      <c r="E338" s="21" t="s">
        <v>273</v>
      </c>
      <c r="F338" s="22">
        <v>46</v>
      </c>
      <c r="G338" s="22">
        <v>115.5</v>
      </c>
      <c r="H338" s="22">
        <v>6.5</v>
      </c>
      <c r="I338" s="22">
        <v>0</v>
      </c>
      <c r="J338" s="22">
        <v>0</v>
      </c>
      <c r="K338" s="22">
        <v>0</v>
      </c>
      <c r="L338" s="22">
        <v>0</v>
      </c>
      <c r="M338" s="22">
        <v>168</v>
      </c>
      <c r="N338" s="12">
        <f t="shared" si="13"/>
        <v>0.27380952380952384</v>
      </c>
    </row>
    <row r="339" spans="1:14" x14ac:dyDescent="0.25">
      <c r="A339" s="21" t="s">
        <v>275</v>
      </c>
      <c r="B339" s="21" t="s">
        <v>182</v>
      </c>
      <c r="C339" s="21" t="s">
        <v>120</v>
      </c>
      <c r="D339" s="21" t="s">
        <v>189</v>
      </c>
      <c r="E339" s="21" t="s">
        <v>190</v>
      </c>
      <c r="F339" s="22">
        <v>39.049999999999997</v>
      </c>
      <c r="G339" s="22">
        <v>229</v>
      </c>
      <c r="H339" s="22">
        <v>70</v>
      </c>
      <c r="I339" s="22">
        <v>24</v>
      </c>
      <c r="J339" s="22">
        <v>0</v>
      </c>
      <c r="K339" s="22">
        <v>24</v>
      </c>
      <c r="L339" s="22">
        <v>0</v>
      </c>
      <c r="M339" s="22">
        <v>386.05</v>
      </c>
      <c r="N339" s="12">
        <f t="shared" si="13"/>
        <v>0.10115270042740576</v>
      </c>
    </row>
    <row r="340" spans="1:14" x14ac:dyDescent="0.25">
      <c r="A340" s="21" t="s">
        <v>275</v>
      </c>
      <c r="B340" s="21" t="s">
        <v>191</v>
      </c>
      <c r="C340" s="21" t="s">
        <v>192</v>
      </c>
      <c r="D340" s="21" t="s">
        <v>246</v>
      </c>
      <c r="E340" s="21" t="s">
        <v>247</v>
      </c>
      <c r="F340" s="22">
        <v>354.5</v>
      </c>
      <c r="G340" s="22">
        <v>2248.9499999999998</v>
      </c>
      <c r="H340" s="22">
        <v>175.5</v>
      </c>
      <c r="I340" s="22">
        <v>0</v>
      </c>
      <c r="J340" s="22">
        <v>0</v>
      </c>
      <c r="K340" s="22">
        <v>0</v>
      </c>
      <c r="L340" s="22">
        <v>0</v>
      </c>
      <c r="M340" s="22">
        <v>2778.95</v>
      </c>
      <c r="N340" s="12">
        <f t="shared" si="13"/>
        <v>0.1275661670774933</v>
      </c>
    </row>
    <row r="341" spans="1:14" x14ac:dyDescent="0.25">
      <c r="A341" s="21" t="s">
        <v>275</v>
      </c>
      <c r="B341" s="21" t="s">
        <v>195</v>
      </c>
      <c r="C341" s="21" t="s">
        <v>123</v>
      </c>
      <c r="D341" s="21" t="s">
        <v>196</v>
      </c>
      <c r="E341" s="21" t="s">
        <v>197</v>
      </c>
      <c r="F341" s="22">
        <v>0</v>
      </c>
      <c r="G341" s="22">
        <v>9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9</v>
      </c>
      <c r="N341" s="12">
        <f t="shared" si="13"/>
        <v>0</v>
      </c>
    </row>
    <row r="342" spans="1:14" x14ac:dyDescent="0.25">
      <c r="A342" s="21" t="s">
        <v>275</v>
      </c>
      <c r="B342" s="21" t="s">
        <v>195</v>
      </c>
      <c r="C342" s="21" t="s">
        <v>123</v>
      </c>
      <c r="D342" s="21" t="s">
        <v>276</v>
      </c>
      <c r="E342" s="21" t="s">
        <v>197</v>
      </c>
      <c r="F342" s="22">
        <v>6.7</v>
      </c>
      <c r="G342" s="22">
        <v>1023.5</v>
      </c>
      <c r="H342" s="22">
        <v>146.94999999999999</v>
      </c>
      <c r="I342" s="22">
        <v>0</v>
      </c>
      <c r="J342" s="22">
        <v>0</v>
      </c>
      <c r="K342" s="22">
        <v>0</v>
      </c>
      <c r="L342" s="22">
        <v>0</v>
      </c>
      <c r="M342" s="22">
        <v>1177.1500000000001</v>
      </c>
      <c r="N342" s="12">
        <f t="shared" si="13"/>
        <v>5.6917130357218701E-3</v>
      </c>
    </row>
    <row r="343" spans="1:14" x14ac:dyDescent="0.25">
      <c r="A343" s="21" t="s">
        <v>275</v>
      </c>
      <c r="B343" s="21" t="s">
        <v>198</v>
      </c>
      <c r="C343" s="21" t="s">
        <v>199</v>
      </c>
      <c r="D343" s="21" t="s">
        <v>200</v>
      </c>
      <c r="E343" s="21" t="s">
        <v>201</v>
      </c>
      <c r="F343" s="22">
        <v>46.7</v>
      </c>
      <c r="G343" s="22">
        <v>484.05</v>
      </c>
      <c r="H343" s="22">
        <v>285.95</v>
      </c>
      <c r="I343" s="22">
        <v>0</v>
      </c>
      <c r="J343" s="22">
        <v>0</v>
      </c>
      <c r="K343" s="22">
        <v>0</v>
      </c>
      <c r="L343" s="22">
        <v>2.9</v>
      </c>
      <c r="M343" s="22">
        <v>819.6</v>
      </c>
      <c r="N343" s="12">
        <f t="shared" si="13"/>
        <v>5.6979014153245487E-2</v>
      </c>
    </row>
    <row r="344" spans="1:14" x14ac:dyDescent="0.25">
      <c r="A344" s="21" t="s">
        <v>275</v>
      </c>
      <c r="B344" s="21" t="s">
        <v>198</v>
      </c>
      <c r="C344" s="21" t="s">
        <v>199</v>
      </c>
      <c r="D344" s="21" t="s">
        <v>202</v>
      </c>
      <c r="E344" s="21" t="s">
        <v>173</v>
      </c>
      <c r="F344" s="22">
        <v>49.85</v>
      </c>
      <c r="G344" s="22">
        <v>429.7</v>
      </c>
      <c r="H344" s="22">
        <v>29.75</v>
      </c>
      <c r="I344" s="22">
        <v>0</v>
      </c>
      <c r="J344" s="22">
        <v>0</v>
      </c>
      <c r="K344" s="22">
        <v>0</v>
      </c>
      <c r="L344" s="22">
        <v>0</v>
      </c>
      <c r="M344" s="22">
        <v>509.3</v>
      </c>
      <c r="N344" s="12">
        <f t="shared" si="13"/>
        <v>9.787944237188298E-2</v>
      </c>
    </row>
    <row r="345" spans="1:14" x14ac:dyDescent="0.25">
      <c r="A345" s="21" t="s">
        <v>275</v>
      </c>
      <c r="B345" s="21" t="s">
        <v>198</v>
      </c>
      <c r="C345" s="21" t="s">
        <v>199</v>
      </c>
      <c r="D345" s="21" t="s">
        <v>203</v>
      </c>
      <c r="E345" s="21" t="s">
        <v>204</v>
      </c>
      <c r="F345" s="22">
        <v>63.94</v>
      </c>
      <c r="G345" s="22">
        <v>708.13</v>
      </c>
      <c r="H345" s="22">
        <v>210</v>
      </c>
      <c r="I345" s="22">
        <v>0</v>
      </c>
      <c r="J345" s="22">
        <v>0</v>
      </c>
      <c r="K345" s="22">
        <v>0</v>
      </c>
      <c r="L345" s="22">
        <v>0</v>
      </c>
      <c r="M345" s="22">
        <v>982.07</v>
      </c>
      <c r="N345" s="12">
        <f t="shared" si="13"/>
        <v>6.5107375238017656E-2</v>
      </c>
    </row>
    <row r="346" spans="1:14" x14ac:dyDescent="0.25">
      <c r="A346" s="21" t="s">
        <v>275</v>
      </c>
      <c r="B346" s="21" t="s">
        <v>198</v>
      </c>
      <c r="C346" s="21" t="s">
        <v>199</v>
      </c>
      <c r="D346" s="21" t="s">
        <v>205</v>
      </c>
      <c r="E346" s="21" t="s">
        <v>175</v>
      </c>
      <c r="F346" s="22">
        <v>69</v>
      </c>
      <c r="G346" s="22">
        <v>833.3</v>
      </c>
      <c r="H346" s="22">
        <v>34.200000000000003</v>
      </c>
      <c r="I346" s="22">
        <v>0</v>
      </c>
      <c r="J346" s="22">
        <v>9</v>
      </c>
      <c r="K346" s="22">
        <v>0</v>
      </c>
      <c r="L346" s="22">
        <v>0</v>
      </c>
      <c r="M346" s="22">
        <v>945.5</v>
      </c>
      <c r="N346" s="12">
        <f t="shared" si="13"/>
        <v>7.2977260708619776E-2</v>
      </c>
    </row>
    <row r="347" spans="1:14" x14ac:dyDescent="0.25">
      <c r="A347" s="21" t="s">
        <v>275</v>
      </c>
      <c r="B347" s="21" t="s">
        <v>198</v>
      </c>
      <c r="C347" s="21" t="s">
        <v>199</v>
      </c>
      <c r="D347" s="21" t="s">
        <v>206</v>
      </c>
      <c r="E347" s="21" t="s">
        <v>179</v>
      </c>
      <c r="F347" s="22">
        <v>71.05</v>
      </c>
      <c r="G347" s="22">
        <v>924.5</v>
      </c>
      <c r="H347" s="22">
        <v>38.5</v>
      </c>
      <c r="I347" s="22">
        <v>0</v>
      </c>
      <c r="J347" s="22">
        <v>0</v>
      </c>
      <c r="K347" s="22">
        <v>0</v>
      </c>
      <c r="L347" s="22">
        <v>0</v>
      </c>
      <c r="M347" s="22">
        <v>1034.05</v>
      </c>
      <c r="N347" s="12">
        <f t="shared" si="13"/>
        <v>6.8710410521734933E-2</v>
      </c>
    </row>
    <row r="348" spans="1:14" x14ac:dyDescent="0.25">
      <c r="A348" s="21" t="s">
        <v>275</v>
      </c>
      <c r="B348" s="21" t="s">
        <v>207</v>
      </c>
      <c r="C348" s="21" t="s">
        <v>121</v>
      </c>
      <c r="D348" s="21" t="s">
        <v>277</v>
      </c>
      <c r="E348" s="21" t="s">
        <v>278</v>
      </c>
      <c r="F348" s="22">
        <v>0</v>
      </c>
      <c r="G348" s="22">
        <v>123</v>
      </c>
      <c r="H348" s="22">
        <v>0</v>
      </c>
      <c r="I348" s="22">
        <v>0</v>
      </c>
      <c r="J348" s="22">
        <v>0</v>
      </c>
      <c r="K348" s="22">
        <v>0</v>
      </c>
      <c r="L348" s="22">
        <v>0</v>
      </c>
      <c r="M348" s="22">
        <v>123</v>
      </c>
      <c r="N348" s="12">
        <f t="shared" si="13"/>
        <v>0</v>
      </c>
    </row>
    <row r="349" spans="1:14" x14ac:dyDescent="0.25">
      <c r="A349" s="21" t="s">
        <v>275</v>
      </c>
      <c r="B349" s="21" t="s">
        <v>207</v>
      </c>
      <c r="C349" s="21" t="s">
        <v>121</v>
      </c>
      <c r="D349" s="21" t="s">
        <v>208</v>
      </c>
      <c r="E349" s="21" t="s">
        <v>177</v>
      </c>
      <c r="F349" s="22">
        <v>293.73</v>
      </c>
      <c r="G349" s="22">
        <v>1791.27</v>
      </c>
      <c r="H349" s="22">
        <v>216</v>
      </c>
      <c r="I349" s="22">
        <v>0</v>
      </c>
      <c r="J349" s="22">
        <v>0</v>
      </c>
      <c r="K349" s="22">
        <v>0</v>
      </c>
      <c r="L349" s="22">
        <v>0</v>
      </c>
      <c r="M349" s="22">
        <v>2301</v>
      </c>
      <c r="N349" s="12">
        <f t="shared" si="13"/>
        <v>0.12765319426336377</v>
      </c>
    </row>
    <row r="350" spans="1:14" x14ac:dyDescent="0.25">
      <c r="A350" s="21" t="s">
        <v>275</v>
      </c>
      <c r="B350" s="21" t="s">
        <v>209</v>
      </c>
      <c r="C350" s="21" t="s">
        <v>210</v>
      </c>
      <c r="D350" s="21" t="s">
        <v>211</v>
      </c>
      <c r="E350" s="21" t="s">
        <v>171</v>
      </c>
      <c r="F350" s="22">
        <v>113</v>
      </c>
      <c r="G350" s="22">
        <v>827.5</v>
      </c>
      <c r="H350" s="22">
        <v>217.2</v>
      </c>
      <c r="I350" s="22">
        <v>0</v>
      </c>
      <c r="J350" s="22">
        <v>0</v>
      </c>
      <c r="K350" s="22">
        <v>0</v>
      </c>
      <c r="L350" s="22">
        <v>0</v>
      </c>
      <c r="M350" s="22">
        <v>1157.7</v>
      </c>
      <c r="N350" s="12">
        <f t="shared" si="13"/>
        <v>9.7607324868273296E-2</v>
      </c>
    </row>
    <row r="351" spans="1:14" x14ac:dyDescent="0.25">
      <c r="A351" s="21" t="s">
        <v>275</v>
      </c>
      <c r="B351" s="21" t="s">
        <v>209</v>
      </c>
      <c r="C351" s="21" t="s">
        <v>210</v>
      </c>
      <c r="D351" s="21" t="s">
        <v>212</v>
      </c>
      <c r="E351" s="21" t="s">
        <v>213</v>
      </c>
      <c r="F351" s="22">
        <v>24</v>
      </c>
      <c r="G351" s="22">
        <v>347.2</v>
      </c>
      <c r="H351" s="22">
        <v>18</v>
      </c>
      <c r="I351" s="22">
        <v>0</v>
      </c>
      <c r="J351" s="22">
        <v>0</v>
      </c>
      <c r="K351" s="22">
        <v>0</v>
      </c>
      <c r="L351" s="22">
        <v>0</v>
      </c>
      <c r="M351" s="22">
        <v>389.2</v>
      </c>
      <c r="N351" s="12">
        <f t="shared" si="13"/>
        <v>6.1664953751284689E-2</v>
      </c>
    </row>
    <row r="352" spans="1:14" x14ac:dyDescent="0.25">
      <c r="A352" s="21" t="s">
        <v>275</v>
      </c>
      <c r="B352" s="21" t="s">
        <v>214</v>
      </c>
      <c r="C352" s="21" t="s">
        <v>118</v>
      </c>
      <c r="D352" s="21" t="s">
        <v>215</v>
      </c>
      <c r="E352" s="21" t="s">
        <v>216</v>
      </c>
      <c r="F352" s="22">
        <v>155.82</v>
      </c>
      <c r="G352" s="22">
        <v>1698.18</v>
      </c>
      <c r="H352" s="22">
        <v>78</v>
      </c>
      <c r="I352" s="22">
        <v>0</v>
      </c>
      <c r="J352" s="22">
        <v>0</v>
      </c>
      <c r="K352" s="22">
        <v>0</v>
      </c>
      <c r="L352" s="22">
        <v>0</v>
      </c>
      <c r="M352" s="22">
        <v>1932</v>
      </c>
      <c r="N352" s="12">
        <f t="shared" si="13"/>
        <v>8.0652173913043468E-2</v>
      </c>
    </row>
    <row r="353" spans="1:14" x14ac:dyDescent="0.25">
      <c r="A353" s="21" t="s">
        <v>275</v>
      </c>
      <c r="B353" s="21" t="s">
        <v>214</v>
      </c>
      <c r="C353" s="21" t="s">
        <v>118</v>
      </c>
      <c r="D353" s="21" t="s">
        <v>217</v>
      </c>
      <c r="E353" s="21" t="s">
        <v>218</v>
      </c>
      <c r="F353" s="22">
        <v>0</v>
      </c>
      <c r="G353" s="22">
        <v>545</v>
      </c>
      <c r="H353" s="22">
        <v>12</v>
      </c>
      <c r="I353" s="22">
        <v>0</v>
      </c>
      <c r="J353" s="22">
        <v>0</v>
      </c>
      <c r="K353" s="22">
        <v>0</v>
      </c>
      <c r="L353" s="22">
        <v>0</v>
      </c>
      <c r="M353" s="22">
        <v>557</v>
      </c>
      <c r="N353" s="12">
        <f t="shared" si="13"/>
        <v>0</v>
      </c>
    </row>
    <row r="354" spans="1:14" x14ac:dyDescent="0.25">
      <c r="A354" s="21" t="s">
        <v>275</v>
      </c>
      <c r="B354" s="21" t="s">
        <v>214</v>
      </c>
      <c r="C354" s="21" t="s">
        <v>118</v>
      </c>
      <c r="D354" s="21" t="s">
        <v>264</v>
      </c>
      <c r="E354" s="21" t="s">
        <v>265</v>
      </c>
      <c r="F354" s="22">
        <v>0</v>
      </c>
      <c r="G354" s="22">
        <v>393</v>
      </c>
      <c r="H354" s="22">
        <v>18</v>
      </c>
      <c r="I354" s="22">
        <v>0</v>
      </c>
      <c r="J354" s="22">
        <v>0</v>
      </c>
      <c r="K354" s="22">
        <v>0</v>
      </c>
      <c r="L354" s="22">
        <v>0</v>
      </c>
      <c r="M354" s="22">
        <v>411</v>
      </c>
      <c r="N354" s="12">
        <f t="shared" si="13"/>
        <v>0</v>
      </c>
    </row>
    <row r="355" spans="1:14" x14ac:dyDescent="0.25">
      <c r="A355" s="21" t="s">
        <v>275</v>
      </c>
      <c r="B355" s="21" t="s">
        <v>219</v>
      </c>
      <c r="C355" s="21" t="s">
        <v>220</v>
      </c>
      <c r="D355" s="21" t="s">
        <v>221</v>
      </c>
      <c r="E355" s="21" t="s">
        <v>222</v>
      </c>
      <c r="F355" s="22">
        <v>3</v>
      </c>
      <c r="G355" s="22">
        <v>325.5</v>
      </c>
      <c r="H355" s="22">
        <v>4.5</v>
      </c>
      <c r="I355" s="22">
        <v>0</v>
      </c>
      <c r="J355" s="22">
        <v>0</v>
      </c>
      <c r="K355" s="22">
        <v>0</v>
      </c>
      <c r="L355" s="22">
        <v>0</v>
      </c>
      <c r="M355" s="22">
        <v>333</v>
      </c>
      <c r="N355" s="12">
        <f t="shared" si="13"/>
        <v>9.0090090090090089E-3</v>
      </c>
    </row>
    <row r="356" spans="1:14" x14ac:dyDescent="0.25">
      <c r="A356" s="21" t="s">
        <v>275</v>
      </c>
      <c r="B356" s="21" t="s">
        <v>223</v>
      </c>
      <c r="C356" s="21" t="s">
        <v>224</v>
      </c>
      <c r="D356" s="21" t="s">
        <v>225</v>
      </c>
      <c r="E356" s="21" t="s">
        <v>226</v>
      </c>
      <c r="F356" s="22">
        <v>12</v>
      </c>
      <c r="G356" s="22">
        <v>441</v>
      </c>
      <c r="H356" s="22">
        <v>222</v>
      </c>
      <c r="I356" s="22">
        <v>0</v>
      </c>
      <c r="J356" s="22">
        <v>0</v>
      </c>
      <c r="K356" s="22">
        <v>0</v>
      </c>
      <c r="L356" s="22">
        <v>0</v>
      </c>
      <c r="M356" s="22">
        <v>675</v>
      </c>
      <c r="N356" s="12">
        <f t="shared" si="13"/>
        <v>1.7777777777777778E-2</v>
      </c>
    </row>
    <row r="357" spans="1:14" x14ac:dyDescent="0.25">
      <c r="A357" s="21" t="s">
        <v>275</v>
      </c>
      <c r="B357" s="21" t="s">
        <v>227</v>
      </c>
      <c r="C357" s="21" t="s">
        <v>228</v>
      </c>
      <c r="D357" s="21" t="s">
        <v>242</v>
      </c>
      <c r="E357" s="21" t="s">
        <v>243</v>
      </c>
      <c r="F357" s="22">
        <v>20.3</v>
      </c>
      <c r="G357" s="22">
        <v>399.5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419.8</v>
      </c>
      <c r="N357" s="12">
        <f t="shared" si="13"/>
        <v>4.8356360171510245E-2</v>
      </c>
    </row>
    <row r="358" spans="1:14" x14ac:dyDescent="0.25">
      <c r="A358" s="21" t="s">
        <v>275</v>
      </c>
      <c r="B358" s="21" t="s">
        <v>227</v>
      </c>
      <c r="C358" s="21" t="s">
        <v>228</v>
      </c>
      <c r="D358" s="21" t="s">
        <v>235</v>
      </c>
      <c r="E358" s="21" t="s">
        <v>236</v>
      </c>
      <c r="F358" s="22">
        <v>15.5</v>
      </c>
      <c r="G358" s="22">
        <v>360.7</v>
      </c>
      <c r="H358" s="22">
        <v>9</v>
      </c>
      <c r="I358" s="22">
        <v>0</v>
      </c>
      <c r="J358" s="22">
        <v>0</v>
      </c>
      <c r="K358" s="22">
        <v>0</v>
      </c>
      <c r="L358" s="22">
        <v>0</v>
      </c>
      <c r="M358" s="22">
        <v>385.2</v>
      </c>
      <c r="N358" s="12">
        <f t="shared" si="13"/>
        <v>4.023883696780893E-2</v>
      </c>
    </row>
    <row r="359" spans="1:14" x14ac:dyDescent="0.25">
      <c r="A359" s="21" t="s">
        <v>275</v>
      </c>
      <c r="B359" s="21" t="s">
        <v>227</v>
      </c>
      <c r="C359" s="21" t="s">
        <v>228</v>
      </c>
      <c r="D359" s="21" t="s">
        <v>229</v>
      </c>
      <c r="E359" s="21" t="s">
        <v>230</v>
      </c>
      <c r="F359" s="22">
        <v>100.05</v>
      </c>
      <c r="G359" s="22">
        <v>365.95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466</v>
      </c>
      <c r="N359" s="12">
        <f t="shared" si="13"/>
        <v>0.21469957081545063</v>
      </c>
    </row>
    <row r="360" spans="1:14" x14ac:dyDescent="0.25">
      <c r="A360" s="21" t="s">
        <v>275</v>
      </c>
      <c r="B360" s="21" t="s">
        <v>227</v>
      </c>
      <c r="C360" s="21" t="s">
        <v>228</v>
      </c>
      <c r="D360" s="21" t="s">
        <v>231</v>
      </c>
      <c r="E360" s="21" t="s">
        <v>232</v>
      </c>
      <c r="F360" s="22">
        <v>212.15</v>
      </c>
      <c r="G360" s="22">
        <v>1191.1500000000001</v>
      </c>
      <c r="H360" s="22">
        <v>247.6</v>
      </c>
      <c r="I360" s="22">
        <v>0</v>
      </c>
      <c r="J360" s="22">
        <v>0</v>
      </c>
      <c r="K360" s="22">
        <v>0</v>
      </c>
      <c r="L360" s="22">
        <v>0</v>
      </c>
      <c r="M360" s="22">
        <v>1650.9</v>
      </c>
      <c r="N360" s="12">
        <f t="shared" si="13"/>
        <v>0.12850566357744261</v>
      </c>
    </row>
    <row r="361" spans="1:14" x14ac:dyDescent="0.25">
      <c r="A361" s="21" t="s">
        <v>275</v>
      </c>
      <c r="B361" s="21" t="s">
        <v>227</v>
      </c>
      <c r="C361" s="21" t="s">
        <v>228</v>
      </c>
      <c r="D361" s="21" t="s">
        <v>274</v>
      </c>
      <c r="E361" s="21" t="s">
        <v>181</v>
      </c>
      <c r="F361" s="22">
        <v>38.6</v>
      </c>
      <c r="G361" s="22">
        <v>225.25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263.85000000000002</v>
      </c>
      <c r="N361" s="12">
        <f t="shared" si="13"/>
        <v>0.14629524350956982</v>
      </c>
    </row>
    <row r="362" spans="1:14" x14ac:dyDescent="0.25">
      <c r="A362" s="21" t="s">
        <v>275</v>
      </c>
      <c r="B362" s="21" t="s">
        <v>227</v>
      </c>
      <c r="C362" s="21" t="s">
        <v>228</v>
      </c>
      <c r="D362" s="21" t="s">
        <v>233</v>
      </c>
      <c r="E362" s="21" t="s">
        <v>181</v>
      </c>
      <c r="F362" s="22">
        <v>21.49</v>
      </c>
      <c r="G362" s="22">
        <v>212.33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233.82</v>
      </c>
      <c r="N362" s="12">
        <f t="shared" si="13"/>
        <v>9.1908305534171578E-2</v>
      </c>
    </row>
    <row r="363" spans="1:14" x14ac:dyDescent="0.25">
      <c r="A363" s="21" t="s">
        <v>275</v>
      </c>
      <c r="B363" s="21" t="s">
        <v>252</v>
      </c>
      <c r="C363" s="21" t="s">
        <v>253</v>
      </c>
      <c r="D363" s="21" t="s">
        <v>261</v>
      </c>
      <c r="E363" s="21" t="s">
        <v>262</v>
      </c>
      <c r="F363" s="22">
        <v>36</v>
      </c>
      <c r="G363" s="22">
        <v>0</v>
      </c>
      <c r="H363" s="22">
        <v>0</v>
      </c>
      <c r="I363" s="22">
        <v>72</v>
      </c>
      <c r="J363" s="22">
        <v>6</v>
      </c>
      <c r="K363" s="22">
        <v>73</v>
      </c>
      <c r="L363" s="22">
        <v>0</v>
      </c>
      <c r="M363" s="22">
        <v>187</v>
      </c>
      <c r="N363" s="12">
        <f t="shared" si="13"/>
        <v>0.19251336898395721</v>
      </c>
    </row>
    <row r="364" spans="1:14" x14ac:dyDescent="0.25">
      <c r="A364" s="21" t="s">
        <v>275</v>
      </c>
      <c r="B364" s="21" t="s">
        <v>252</v>
      </c>
      <c r="C364" s="21" t="s">
        <v>253</v>
      </c>
      <c r="D364" s="21" t="s">
        <v>254</v>
      </c>
      <c r="E364" s="21" t="s">
        <v>255</v>
      </c>
      <c r="F364" s="22">
        <v>0</v>
      </c>
      <c r="G364" s="22">
        <v>130.5</v>
      </c>
      <c r="H364" s="22">
        <v>0</v>
      </c>
      <c r="I364" s="22">
        <v>0</v>
      </c>
      <c r="J364" s="22">
        <v>0</v>
      </c>
      <c r="K364" s="22">
        <v>0</v>
      </c>
      <c r="L364" s="22">
        <v>0</v>
      </c>
      <c r="M364" s="22">
        <v>130.5</v>
      </c>
      <c r="N364" s="12">
        <f t="shared" si="13"/>
        <v>0</v>
      </c>
    </row>
    <row r="365" spans="1:14" x14ac:dyDescent="0.25">
      <c r="A365" t="s">
        <v>100</v>
      </c>
      <c r="B365">
        <f>COUNTA(B322:B364)</f>
        <v>43</v>
      </c>
      <c r="F365">
        <f t="shared" ref="F365:M365" si="14">SUM(F322:F364)</f>
        <v>2403.2799999999997</v>
      </c>
      <c r="G365">
        <f t="shared" si="14"/>
        <v>22251.170000000002</v>
      </c>
      <c r="H365">
        <f t="shared" si="14"/>
        <v>2530.1</v>
      </c>
      <c r="I365">
        <f t="shared" si="14"/>
        <v>102</v>
      </c>
      <c r="J365">
        <f t="shared" si="14"/>
        <v>15</v>
      </c>
      <c r="K365">
        <f t="shared" si="14"/>
        <v>107.5</v>
      </c>
      <c r="L365">
        <f t="shared" si="14"/>
        <v>2.9</v>
      </c>
      <c r="M365">
        <f t="shared" si="14"/>
        <v>27411.95</v>
      </c>
      <c r="N365" s="12">
        <f t="shared" si="13"/>
        <v>8.7672712083598558E-2</v>
      </c>
    </row>
    <row r="366" spans="1:14" x14ac:dyDescent="0.25">
      <c r="N366" s="12"/>
    </row>
    <row r="367" spans="1:14" ht="25.5" x14ac:dyDescent="0.25">
      <c r="A367" s="23" t="s">
        <v>101</v>
      </c>
      <c r="B367" s="23" t="s">
        <v>279</v>
      </c>
      <c r="C367" s="23" t="s">
        <v>280</v>
      </c>
      <c r="D367" s="23" t="s">
        <v>281</v>
      </c>
      <c r="E367" s="23" t="s">
        <v>282</v>
      </c>
      <c r="F367" s="23" t="s">
        <v>102</v>
      </c>
      <c r="G367" s="23" t="s">
        <v>103</v>
      </c>
      <c r="H367" s="23" t="s">
        <v>104</v>
      </c>
      <c r="I367" s="23" t="s">
        <v>105</v>
      </c>
      <c r="J367" s="23" t="s">
        <v>106</v>
      </c>
      <c r="K367" s="23" t="s">
        <v>107</v>
      </c>
      <c r="L367" s="23" t="s">
        <v>108</v>
      </c>
      <c r="M367" s="23" t="s">
        <v>100</v>
      </c>
      <c r="N367" s="12"/>
    </row>
    <row r="368" spans="1:14" x14ac:dyDescent="0.25">
      <c r="A368" s="15" t="s">
        <v>97</v>
      </c>
      <c r="B368" s="15" t="s">
        <v>154</v>
      </c>
      <c r="C368" s="15" t="s">
        <v>155</v>
      </c>
      <c r="D368" s="15" t="s">
        <v>156</v>
      </c>
      <c r="E368" s="15" t="s">
        <v>157</v>
      </c>
      <c r="F368" s="22">
        <v>39.299999999999997</v>
      </c>
      <c r="G368" s="22">
        <v>497.25</v>
      </c>
      <c r="H368" s="22">
        <v>174</v>
      </c>
      <c r="I368" s="22">
        <v>0</v>
      </c>
      <c r="J368" s="22">
        <v>0</v>
      </c>
      <c r="K368" s="22">
        <v>0</v>
      </c>
      <c r="L368" s="22">
        <v>0</v>
      </c>
      <c r="M368" s="22">
        <v>710.55</v>
      </c>
      <c r="N368" s="12">
        <f t="shared" si="13"/>
        <v>5.5309267468862146E-2</v>
      </c>
    </row>
    <row r="369" spans="1:14" x14ac:dyDescent="0.25">
      <c r="A369" s="15" t="s">
        <v>97</v>
      </c>
      <c r="B369" s="15" t="s">
        <v>154</v>
      </c>
      <c r="C369" s="15" t="s">
        <v>155</v>
      </c>
      <c r="D369" s="15" t="s">
        <v>158</v>
      </c>
      <c r="E369" s="15" t="s">
        <v>159</v>
      </c>
      <c r="F369" s="22">
        <v>30.2</v>
      </c>
      <c r="G369" s="22">
        <v>398.05</v>
      </c>
      <c r="H369" s="22">
        <v>12</v>
      </c>
      <c r="I369" s="22">
        <v>0</v>
      </c>
      <c r="J369" s="22">
        <v>0</v>
      </c>
      <c r="K369" s="22">
        <v>0</v>
      </c>
      <c r="L369" s="22">
        <v>0</v>
      </c>
      <c r="M369" s="22">
        <v>440.25</v>
      </c>
      <c r="N369" s="12">
        <f t="shared" si="13"/>
        <v>6.8597387847813746E-2</v>
      </c>
    </row>
    <row r="370" spans="1:14" x14ac:dyDescent="0.25">
      <c r="A370" s="15" t="s">
        <v>97</v>
      </c>
      <c r="B370" s="15" t="s">
        <v>154</v>
      </c>
      <c r="C370" s="15" t="s">
        <v>155</v>
      </c>
      <c r="D370" s="15" t="s">
        <v>160</v>
      </c>
      <c r="E370" s="15" t="s">
        <v>161</v>
      </c>
      <c r="F370" s="22">
        <v>49.75</v>
      </c>
      <c r="G370" s="22">
        <v>633.16</v>
      </c>
      <c r="H370" s="22">
        <v>12</v>
      </c>
      <c r="I370" s="22">
        <v>0</v>
      </c>
      <c r="J370" s="22">
        <v>0</v>
      </c>
      <c r="K370" s="22">
        <v>0</v>
      </c>
      <c r="L370" s="22">
        <v>0</v>
      </c>
      <c r="M370" s="22">
        <v>694.91</v>
      </c>
      <c r="N370" s="12">
        <f t="shared" si="13"/>
        <v>7.1592004720035685E-2</v>
      </c>
    </row>
    <row r="371" spans="1:14" x14ac:dyDescent="0.25">
      <c r="A371" s="15" t="s">
        <v>97</v>
      </c>
      <c r="B371" s="15" t="s">
        <v>154</v>
      </c>
      <c r="C371" s="15" t="s">
        <v>155</v>
      </c>
      <c r="D371" s="15" t="s">
        <v>162</v>
      </c>
      <c r="E371" s="15" t="s">
        <v>163</v>
      </c>
      <c r="F371" s="22">
        <v>5.45</v>
      </c>
      <c r="G371" s="22">
        <v>260.10000000000002</v>
      </c>
      <c r="H371" s="22">
        <v>6</v>
      </c>
      <c r="I371" s="22">
        <v>0</v>
      </c>
      <c r="J371" s="22">
        <v>0</v>
      </c>
      <c r="K371" s="22">
        <v>0</v>
      </c>
      <c r="L371" s="22">
        <v>0</v>
      </c>
      <c r="M371" s="22">
        <v>271.55</v>
      </c>
      <c r="N371" s="12">
        <f t="shared" si="13"/>
        <v>2.0069968698213956E-2</v>
      </c>
    </row>
    <row r="372" spans="1:14" x14ac:dyDescent="0.25">
      <c r="A372" s="15" t="s">
        <v>97</v>
      </c>
      <c r="B372" s="15" t="s">
        <v>164</v>
      </c>
      <c r="C372" s="15" t="s">
        <v>112</v>
      </c>
      <c r="D372" s="15" t="s">
        <v>165</v>
      </c>
      <c r="E372" s="15" t="s">
        <v>166</v>
      </c>
      <c r="F372" s="22">
        <v>0</v>
      </c>
      <c r="G372" s="22">
        <v>609.45000000000005</v>
      </c>
      <c r="H372" s="22">
        <v>22.4</v>
      </c>
      <c r="I372" s="22">
        <v>0</v>
      </c>
      <c r="J372" s="22">
        <v>0</v>
      </c>
      <c r="K372" s="22">
        <v>0</v>
      </c>
      <c r="L372" s="22">
        <v>0</v>
      </c>
      <c r="M372" s="22">
        <v>631.85</v>
      </c>
      <c r="N372" s="12">
        <f t="shared" si="13"/>
        <v>0</v>
      </c>
    </row>
    <row r="373" spans="1:14" x14ac:dyDescent="0.25">
      <c r="A373" s="15" t="s">
        <v>97</v>
      </c>
      <c r="B373" s="15" t="s">
        <v>164</v>
      </c>
      <c r="C373" s="15" t="s">
        <v>112</v>
      </c>
      <c r="D373" s="15" t="s">
        <v>167</v>
      </c>
      <c r="E373" s="15" t="s">
        <v>168</v>
      </c>
      <c r="F373" s="22">
        <v>6</v>
      </c>
      <c r="G373" s="22">
        <v>451.2</v>
      </c>
      <c r="H373" s="22">
        <v>7.8</v>
      </c>
      <c r="I373" s="22">
        <v>0</v>
      </c>
      <c r="J373" s="22">
        <v>0</v>
      </c>
      <c r="K373" s="22">
        <v>0</v>
      </c>
      <c r="L373" s="22">
        <v>0</v>
      </c>
      <c r="M373" s="22">
        <v>465</v>
      </c>
      <c r="N373" s="12">
        <f t="shared" si="13"/>
        <v>1.2903225806451613E-2</v>
      </c>
    </row>
    <row r="374" spans="1:14" x14ac:dyDescent="0.25">
      <c r="A374" s="15" t="s">
        <v>97</v>
      </c>
      <c r="B374" s="15" t="s">
        <v>169</v>
      </c>
      <c r="C374" s="15" t="s">
        <v>117</v>
      </c>
      <c r="D374" s="15" t="s">
        <v>170</v>
      </c>
      <c r="E374" s="15" t="s">
        <v>171</v>
      </c>
      <c r="F374" s="22">
        <v>4.5</v>
      </c>
      <c r="G374" s="22">
        <v>364.9</v>
      </c>
      <c r="H374" s="22">
        <v>43.5</v>
      </c>
      <c r="I374" s="22">
        <v>0</v>
      </c>
      <c r="J374" s="22">
        <v>0</v>
      </c>
      <c r="K374" s="22">
        <v>0</v>
      </c>
      <c r="L374" s="22">
        <v>0</v>
      </c>
      <c r="M374" s="22">
        <v>412.9</v>
      </c>
      <c r="N374" s="12">
        <f t="shared" si="13"/>
        <v>1.0898522644708163E-2</v>
      </c>
    </row>
    <row r="375" spans="1:14" x14ac:dyDescent="0.25">
      <c r="A375" s="15" t="s">
        <v>97</v>
      </c>
      <c r="B375" s="15" t="s">
        <v>169</v>
      </c>
      <c r="C375" s="15" t="s">
        <v>117</v>
      </c>
      <c r="D375" s="15" t="s">
        <v>172</v>
      </c>
      <c r="E375" s="15" t="s">
        <v>173</v>
      </c>
      <c r="F375" s="22">
        <v>20.5</v>
      </c>
      <c r="G375" s="22">
        <v>267.35000000000002</v>
      </c>
      <c r="H375" s="22">
        <v>4.5</v>
      </c>
      <c r="I375" s="22">
        <v>6</v>
      </c>
      <c r="J375" s="22">
        <v>0</v>
      </c>
      <c r="K375" s="22">
        <v>6</v>
      </c>
      <c r="L375" s="22">
        <v>0</v>
      </c>
      <c r="M375" s="22">
        <v>304.35000000000002</v>
      </c>
      <c r="N375" s="12">
        <f t="shared" si="13"/>
        <v>6.735666173813043E-2</v>
      </c>
    </row>
    <row r="376" spans="1:14" x14ac:dyDescent="0.25">
      <c r="A376" s="15" t="s">
        <v>97</v>
      </c>
      <c r="B376" s="15" t="s">
        <v>169</v>
      </c>
      <c r="C376" s="15" t="s">
        <v>117</v>
      </c>
      <c r="D376" s="15" t="s">
        <v>174</v>
      </c>
      <c r="E376" s="15" t="s">
        <v>175</v>
      </c>
      <c r="F376" s="22">
        <v>7.2</v>
      </c>
      <c r="G376" s="22">
        <v>445.5</v>
      </c>
      <c r="H376" s="22">
        <v>13.5</v>
      </c>
      <c r="I376" s="22">
        <v>0</v>
      </c>
      <c r="J376" s="22">
        <v>0</v>
      </c>
      <c r="K376" s="22">
        <v>0</v>
      </c>
      <c r="L376" s="22">
        <v>0</v>
      </c>
      <c r="M376" s="22">
        <v>466.2</v>
      </c>
      <c r="N376" s="12">
        <f t="shared" si="13"/>
        <v>1.5444015444015444E-2</v>
      </c>
    </row>
    <row r="377" spans="1:14" x14ac:dyDescent="0.25">
      <c r="A377" s="15" t="s">
        <v>97</v>
      </c>
      <c r="B377" s="15" t="s">
        <v>169</v>
      </c>
      <c r="C377" s="15" t="s">
        <v>117</v>
      </c>
      <c r="D377" s="15" t="s">
        <v>176</v>
      </c>
      <c r="E377" s="15" t="s">
        <v>177</v>
      </c>
      <c r="F377" s="22">
        <v>33</v>
      </c>
      <c r="G377" s="22">
        <v>327</v>
      </c>
      <c r="H377" s="22">
        <v>54</v>
      </c>
      <c r="I377" s="22">
        <v>0</v>
      </c>
      <c r="J377" s="22">
        <v>0</v>
      </c>
      <c r="K377" s="22">
        <v>0</v>
      </c>
      <c r="L377" s="22">
        <v>0</v>
      </c>
      <c r="M377" s="22">
        <v>414</v>
      </c>
      <c r="N377" s="12">
        <f t="shared" si="13"/>
        <v>7.9710144927536225E-2</v>
      </c>
    </row>
    <row r="378" spans="1:14" x14ac:dyDescent="0.25">
      <c r="A378" s="15" t="s">
        <v>97</v>
      </c>
      <c r="B378" s="15" t="s">
        <v>169</v>
      </c>
      <c r="C378" s="15" t="s">
        <v>117</v>
      </c>
      <c r="D378" s="15" t="s">
        <v>178</v>
      </c>
      <c r="E378" s="15" t="s">
        <v>179</v>
      </c>
      <c r="F378" s="22">
        <v>40.75</v>
      </c>
      <c r="G378" s="22">
        <v>609.9</v>
      </c>
      <c r="H378" s="22">
        <v>18</v>
      </c>
      <c r="I378" s="22">
        <v>0</v>
      </c>
      <c r="J378" s="22">
        <v>0</v>
      </c>
      <c r="K378" s="22">
        <v>0</v>
      </c>
      <c r="L378" s="22">
        <v>0</v>
      </c>
      <c r="M378" s="22">
        <v>668.65</v>
      </c>
      <c r="N378" s="12">
        <f t="shared" si="13"/>
        <v>6.0943692514768569E-2</v>
      </c>
    </row>
    <row r="379" spans="1:14" x14ac:dyDescent="0.25">
      <c r="A379" s="15" t="s">
        <v>97</v>
      </c>
      <c r="B379" s="15" t="s">
        <v>169</v>
      </c>
      <c r="C379" s="15" t="s">
        <v>117</v>
      </c>
      <c r="D379" s="15" t="s">
        <v>180</v>
      </c>
      <c r="E379" s="15" t="s">
        <v>181</v>
      </c>
      <c r="F379" s="22">
        <v>4.5</v>
      </c>
      <c r="G379" s="22">
        <v>63</v>
      </c>
      <c r="H379" s="22">
        <v>0</v>
      </c>
      <c r="I379" s="22">
        <v>0</v>
      </c>
      <c r="J379" s="22">
        <v>0</v>
      </c>
      <c r="K379" s="22">
        <v>0</v>
      </c>
      <c r="L379" s="22">
        <v>0</v>
      </c>
      <c r="M379" s="22">
        <v>67.5</v>
      </c>
      <c r="N379" s="12">
        <f t="shared" si="13"/>
        <v>6.6666666666666666E-2</v>
      </c>
    </row>
    <row r="380" spans="1:14" x14ac:dyDescent="0.25">
      <c r="A380" s="15" t="s">
        <v>97</v>
      </c>
      <c r="B380" s="15" t="s">
        <v>169</v>
      </c>
      <c r="C380" s="15" t="s">
        <v>117</v>
      </c>
      <c r="D380" s="15" t="s">
        <v>271</v>
      </c>
      <c r="E380" s="15" t="s">
        <v>181</v>
      </c>
      <c r="F380" s="22">
        <v>2.4</v>
      </c>
      <c r="G380" s="22">
        <v>209.85</v>
      </c>
      <c r="H380" s="22">
        <v>4.5</v>
      </c>
      <c r="I380" s="22">
        <v>0</v>
      </c>
      <c r="J380" s="22">
        <v>0</v>
      </c>
      <c r="K380" s="22">
        <v>0</v>
      </c>
      <c r="L380" s="22">
        <v>0</v>
      </c>
      <c r="M380" s="22">
        <v>216.75</v>
      </c>
      <c r="N380" s="12">
        <f t="shared" si="13"/>
        <v>1.1072664359861591E-2</v>
      </c>
    </row>
    <row r="381" spans="1:14" x14ac:dyDescent="0.25">
      <c r="A381" s="15" t="s">
        <v>97</v>
      </c>
      <c r="B381" s="15" t="s">
        <v>182</v>
      </c>
      <c r="C381" s="15" t="s">
        <v>120</v>
      </c>
      <c r="D381" s="15" t="s">
        <v>183</v>
      </c>
      <c r="E381" s="15" t="s">
        <v>184</v>
      </c>
      <c r="F381" s="22">
        <v>51.3</v>
      </c>
      <c r="G381" s="22">
        <v>207.65</v>
      </c>
      <c r="H381" s="22">
        <v>33.5</v>
      </c>
      <c r="I381" s="22">
        <v>0</v>
      </c>
      <c r="J381" s="22">
        <v>0</v>
      </c>
      <c r="K381" s="22">
        <v>0</v>
      </c>
      <c r="L381" s="22">
        <v>10.8</v>
      </c>
      <c r="M381" s="22">
        <v>311.25</v>
      </c>
      <c r="N381" s="12">
        <f t="shared" si="13"/>
        <v>0.16481927710843372</v>
      </c>
    </row>
    <row r="382" spans="1:14" x14ac:dyDescent="0.25">
      <c r="A382" s="15" t="s">
        <v>97</v>
      </c>
      <c r="B382" s="15" t="s">
        <v>182</v>
      </c>
      <c r="C382" s="15" t="s">
        <v>120</v>
      </c>
      <c r="D382" s="15" t="s">
        <v>185</v>
      </c>
      <c r="E382" s="15" t="s">
        <v>186</v>
      </c>
      <c r="F382" s="22">
        <v>71.55</v>
      </c>
      <c r="G382" s="22">
        <v>374.1</v>
      </c>
      <c r="H382" s="22">
        <v>22.5</v>
      </c>
      <c r="I382" s="22">
        <v>0</v>
      </c>
      <c r="J382" s="22">
        <v>0</v>
      </c>
      <c r="K382" s="22">
        <v>0</v>
      </c>
      <c r="L382" s="22">
        <v>0</v>
      </c>
      <c r="M382" s="22">
        <v>468.15</v>
      </c>
      <c r="N382" s="12">
        <f t="shared" si="13"/>
        <v>0.15283562960589556</v>
      </c>
    </row>
    <row r="383" spans="1:14" x14ac:dyDescent="0.25">
      <c r="A383" s="15" t="s">
        <v>97</v>
      </c>
      <c r="B383" s="15" t="s">
        <v>182</v>
      </c>
      <c r="C383" s="15" t="s">
        <v>120</v>
      </c>
      <c r="D383" s="15" t="s">
        <v>187</v>
      </c>
      <c r="E383" s="15" t="s">
        <v>188</v>
      </c>
      <c r="F383" s="22">
        <v>60.95</v>
      </c>
      <c r="G383" s="22">
        <v>279.05</v>
      </c>
      <c r="H383" s="22">
        <v>6.7</v>
      </c>
      <c r="I383" s="22">
        <v>0</v>
      </c>
      <c r="J383" s="22">
        <v>0</v>
      </c>
      <c r="K383" s="22">
        <v>4.5</v>
      </c>
      <c r="L383" s="22">
        <v>1.4</v>
      </c>
      <c r="M383" s="22">
        <v>356.1</v>
      </c>
      <c r="N383" s="12">
        <f t="shared" si="13"/>
        <v>0.17115978657680428</v>
      </c>
    </row>
    <row r="384" spans="1:14" x14ac:dyDescent="0.25">
      <c r="A384" s="15" t="s">
        <v>97</v>
      </c>
      <c r="B384" s="15" t="s">
        <v>182</v>
      </c>
      <c r="C384" s="15" t="s">
        <v>120</v>
      </c>
      <c r="D384" s="15" t="s">
        <v>272</v>
      </c>
      <c r="E384" s="15" t="s">
        <v>273</v>
      </c>
      <c r="F384" s="22">
        <v>46</v>
      </c>
      <c r="G384" s="22">
        <v>172.5</v>
      </c>
      <c r="H384" s="22">
        <v>6.5</v>
      </c>
      <c r="I384" s="22">
        <v>0</v>
      </c>
      <c r="J384" s="22">
        <v>0</v>
      </c>
      <c r="K384" s="22">
        <v>0</v>
      </c>
      <c r="L384" s="22">
        <v>0</v>
      </c>
      <c r="M384" s="22">
        <v>228</v>
      </c>
      <c r="N384" s="12">
        <f t="shared" si="13"/>
        <v>0.20175438596491227</v>
      </c>
    </row>
    <row r="385" spans="1:14" x14ac:dyDescent="0.25">
      <c r="A385" s="15" t="s">
        <v>97</v>
      </c>
      <c r="B385" s="15" t="s">
        <v>182</v>
      </c>
      <c r="C385" s="15" t="s">
        <v>120</v>
      </c>
      <c r="D385" s="15" t="s">
        <v>189</v>
      </c>
      <c r="E385" s="15" t="s">
        <v>190</v>
      </c>
      <c r="F385" s="22">
        <v>66.75</v>
      </c>
      <c r="G385" s="22">
        <v>235.05</v>
      </c>
      <c r="H385" s="22">
        <v>79.400000000000006</v>
      </c>
      <c r="I385" s="22">
        <v>24</v>
      </c>
      <c r="J385" s="22">
        <v>0</v>
      </c>
      <c r="K385" s="22">
        <v>27</v>
      </c>
      <c r="L385" s="22">
        <v>0</v>
      </c>
      <c r="M385" s="22">
        <v>433.2</v>
      </c>
      <c r="N385" s="12">
        <f t="shared" si="13"/>
        <v>0.15408587257617729</v>
      </c>
    </row>
    <row r="386" spans="1:14" x14ac:dyDescent="0.25">
      <c r="A386" s="15" t="s">
        <v>97</v>
      </c>
      <c r="B386" s="15" t="s">
        <v>191</v>
      </c>
      <c r="C386" s="15" t="s">
        <v>192</v>
      </c>
      <c r="D386" s="15" t="s">
        <v>246</v>
      </c>
      <c r="E386" s="15" t="s">
        <v>247</v>
      </c>
      <c r="F386" s="22">
        <v>363.2</v>
      </c>
      <c r="G386" s="22">
        <v>2165.4499999999998</v>
      </c>
      <c r="H386" s="22">
        <v>339.2</v>
      </c>
      <c r="I386" s="22">
        <v>0</v>
      </c>
      <c r="J386" s="22">
        <v>0</v>
      </c>
      <c r="K386" s="22">
        <v>0</v>
      </c>
      <c r="L386" s="22">
        <v>0</v>
      </c>
      <c r="M386" s="22">
        <v>2867.85</v>
      </c>
      <c r="N386" s="12">
        <f t="shared" si="13"/>
        <v>0.12664539637707689</v>
      </c>
    </row>
    <row r="387" spans="1:14" x14ac:dyDescent="0.25">
      <c r="A387" s="15" t="s">
        <v>97</v>
      </c>
      <c r="B387" s="15" t="s">
        <v>195</v>
      </c>
      <c r="C387" s="15" t="s">
        <v>123</v>
      </c>
      <c r="D387" s="15" t="s">
        <v>276</v>
      </c>
      <c r="E387" s="15" t="s">
        <v>197</v>
      </c>
      <c r="F387" s="22">
        <v>4.5</v>
      </c>
      <c r="G387" s="22">
        <v>1020.2</v>
      </c>
      <c r="H387" s="22">
        <v>141</v>
      </c>
      <c r="I387" s="22">
        <v>0</v>
      </c>
      <c r="J387" s="22">
        <v>0</v>
      </c>
      <c r="K387" s="22">
        <v>0</v>
      </c>
      <c r="L387" s="22">
        <v>4.5999999999999996</v>
      </c>
      <c r="M387" s="22">
        <v>1170.3</v>
      </c>
      <c r="N387" s="12">
        <f t="shared" si="13"/>
        <v>3.8451679056652143E-3</v>
      </c>
    </row>
    <row r="388" spans="1:14" x14ac:dyDescent="0.25">
      <c r="A388" s="15" t="s">
        <v>97</v>
      </c>
      <c r="B388" s="15" t="s">
        <v>195</v>
      </c>
      <c r="C388" s="15" t="s">
        <v>123</v>
      </c>
      <c r="D388" s="15" t="s">
        <v>283</v>
      </c>
      <c r="E388" s="15" t="s">
        <v>284</v>
      </c>
      <c r="F388" s="22">
        <v>0</v>
      </c>
      <c r="G388" s="22">
        <v>120</v>
      </c>
      <c r="H388" s="22">
        <v>0</v>
      </c>
      <c r="I388" s="22">
        <v>0</v>
      </c>
      <c r="J388" s="22">
        <v>0</v>
      </c>
      <c r="K388" s="22">
        <v>0</v>
      </c>
      <c r="L388" s="22">
        <v>0</v>
      </c>
      <c r="M388" s="22">
        <v>120</v>
      </c>
      <c r="N388" s="12">
        <f t="shared" ref="N388:N411" si="15">F388/M388</f>
        <v>0</v>
      </c>
    </row>
    <row r="389" spans="1:14" x14ac:dyDescent="0.25">
      <c r="A389" s="15" t="s">
        <v>97</v>
      </c>
      <c r="B389" s="15" t="s">
        <v>198</v>
      </c>
      <c r="C389" s="15" t="s">
        <v>199</v>
      </c>
      <c r="D389" s="15" t="s">
        <v>200</v>
      </c>
      <c r="E389" s="15" t="s">
        <v>201</v>
      </c>
      <c r="F389" s="22">
        <v>35.5</v>
      </c>
      <c r="G389" s="22">
        <v>501.65</v>
      </c>
      <c r="H389" s="22">
        <v>283.55</v>
      </c>
      <c r="I389" s="22">
        <v>0</v>
      </c>
      <c r="J389" s="22">
        <v>0</v>
      </c>
      <c r="K389" s="22">
        <v>0</v>
      </c>
      <c r="L389" s="22">
        <v>0</v>
      </c>
      <c r="M389" s="22">
        <v>820.7</v>
      </c>
      <c r="N389" s="12">
        <f t="shared" si="15"/>
        <v>4.3255757280370413E-2</v>
      </c>
    </row>
    <row r="390" spans="1:14" x14ac:dyDescent="0.25">
      <c r="A390" s="15" t="s">
        <v>97</v>
      </c>
      <c r="B390" s="15" t="s">
        <v>198</v>
      </c>
      <c r="C390" s="15" t="s">
        <v>199</v>
      </c>
      <c r="D390" s="15" t="s">
        <v>202</v>
      </c>
      <c r="E390" s="15" t="s">
        <v>173</v>
      </c>
      <c r="F390" s="22">
        <v>32.85</v>
      </c>
      <c r="G390" s="22">
        <v>428.7</v>
      </c>
      <c r="H390" s="22">
        <v>29.9</v>
      </c>
      <c r="I390" s="22">
        <v>0</v>
      </c>
      <c r="J390" s="22">
        <v>0</v>
      </c>
      <c r="K390" s="22">
        <v>0</v>
      </c>
      <c r="L390" s="22">
        <v>0</v>
      </c>
      <c r="M390" s="22">
        <v>491.45</v>
      </c>
      <c r="N390" s="12">
        <f t="shared" si="15"/>
        <v>6.6843015566181718E-2</v>
      </c>
    </row>
    <row r="391" spans="1:14" x14ac:dyDescent="0.25">
      <c r="A391" s="15" t="s">
        <v>97</v>
      </c>
      <c r="B391" s="15" t="s">
        <v>198</v>
      </c>
      <c r="C391" s="15" t="s">
        <v>199</v>
      </c>
      <c r="D391" s="15" t="s">
        <v>203</v>
      </c>
      <c r="E391" s="15" t="s">
        <v>204</v>
      </c>
      <c r="F391" s="22">
        <v>56.99</v>
      </c>
      <c r="G391" s="22">
        <v>707.58</v>
      </c>
      <c r="H391" s="22">
        <v>210</v>
      </c>
      <c r="I391" s="22">
        <v>0</v>
      </c>
      <c r="J391" s="22">
        <v>0</v>
      </c>
      <c r="K391" s="22">
        <v>0</v>
      </c>
      <c r="L391" s="22">
        <v>0</v>
      </c>
      <c r="M391" s="22">
        <v>974.57</v>
      </c>
      <c r="N391" s="12">
        <f t="shared" si="15"/>
        <v>5.8477071939419437E-2</v>
      </c>
    </row>
    <row r="392" spans="1:14" x14ac:dyDescent="0.25">
      <c r="A392" s="15" t="s">
        <v>97</v>
      </c>
      <c r="B392" s="15" t="s">
        <v>198</v>
      </c>
      <c r="C392" s="15" t="s">
        <v>199</v>
      </c>
      <c r="D392" s="15" t="s">
        <v>205</v>
      </c>
      <c r="E392" s="15" t="s">
        <v>175</v>
      </c>
      <c r="F392" s="22">
        <v>43.95</v>
      </c>
      <c r="G392" s="22">
        <v>824.6</v>
      </c>
      <c r="H392" s="22">
        <v>34.200000000000003</v>
      </c>
      <c r="I392" s="22">
        <v>0</v>
      </c>
      <c r="J392" s="22">
        <v>0</v>
      </c>
      <c r="K392" s="22">
        <v>0</v>
      </c>
      <c r="L392" s="22">
        <v>0</v>
      </c>
      <c r="M392" s="22">
        <v>902.75</v>
      </c>
      <c r="N392" s="12">
        <f t="shared" si="15"/>
        <v>4.8684574909997232E-2</v>
      </c>
    </row>
    <row r="393" spans="1:14" x14ac:dyDescent="0.25">
      <c r="A393" s="15" t="s">
        <v>97</v>
      </c>
      <c r="B393" s="15" t="s">
        <v>198</v>
      </c>
      <c r="C393" s="15" t="s">
        <v>199</v>
      </c>
      <c r="D393" s="15" t="s">
        <v>206</v>
      </c>
      <c r="E393" s="15" t="s">
        <v>179</v>
      </c>
      <c r="F393" s="22">
        <v>35.950000000000003</v>
      </c>
      <c r="G393" s="22">
        <v>930.55</v>
      </c>
      <c r="H393" s="22">
        <v>37.299999999999997</v>
      </c>
      <c r="I393" s="22">
        <v>0</v>
      </c>
      <c r="J393" s="22">
        <v>0</v>
      </c>
      <c r="K393" s="22">
        <v>0</v>
      </c>
      <c r="L393" s="22">
        <v>0</v>
      </c>
      <c r="M393" s="22">
        <v>1003.8</v>
      </c>
      <c r="N393" s="12">
        <f t="shared" si="15"/>
        <v>3.5813907152819291E-2</v>
      </c>
    </row>
    <row r="394" spans="1:14" x14ac:dyDescent="0.25">
      <c r="A394" s="15" t="s">
        <v>97</v>
      </c>
      <c r="B394" s="15" t="s">
        <v>207</v>
      </c>
      <c r="C394" s="15" t="s">
        <v>121</v>
      </c>
      <c r="D394" s="15" t="s">
        <v>277</v>
      </c>
      <c r="E394" s="15" t="s">
        <v>278</v>
      </c>
      <c r="F394" s="22">
        <v>0</v>
      </c>
      <c r="G394" s="22">
        <v>226.5</v>
      </c>
      <c r="H394" s="22">
        <v>0</v>
      </c>
      <c r="I394" s="22">
        <v>0</v>
      </c>
      <c r="J394" s="22">
        <v>0</v>
      </c>
      <c r="K394" s="22">
        <v>0</v>
      </c>
      <c r="L394" s="22">
        <v>0</v>
      </c>
      <c r="M394" s="22">
        <v>226.5</v>
      </c>
      <c r="N394" s="12">
        <f t="shared" si="15"/>
        <v>0</v>
      </c>
    </row>
    <row r="395" spans="1:14" x14ac:dyDescent="0.25">
      <c r="A395" s="15" t="s">
        <v>97</v>
      </c>
      <c r="B395" s="15" t="s">
        <v>207</v>
      </c>
      <c r="C395" s="15" t="s">
        <v>121</v>
      </c>
      <c r="D395" s="15" t="s">
        <v>208</v>
      </c>
      <c r="E395" s="15" t="s">
        <v>177</v>
      </c>
      <c r="F395" s="22">
        <v>283.5</v>
      </c>
      <c r="G395" s="22">
        <v>1776</v>
      </c>
      <c r="H395" s="22">
        <v>237</v>
      </c>
      <c r="I395" s="22">
        <v>0</v>
      </c>
      <c r="J395" s="22">
        <v>0</v>
      </c>
      <c r="K395" s="22">
        <v>0</v>
      </c>
      <c r="L395" s="22">
        <v>0</v>
      </c>
      <c r="M395" s="22">
        <v>2307</v>
      </c>
      <c r="N395" s="12">
        <f t="shared" si="15"/>
        <v>0.12288686605981794</v>
      </c>
    </row>
    <row r="396" spans="1:14" x14ac:dyDescent="0.25">
      <c r="A396" s="15" t="s">
        <v>97</v>
      </c>
      <c r="B396" s="15" t="s">
        <v>209</v>
      </c>
      <c r="C396" s="15" t="s">
        <v>210</v>
      </c>
      <c r="D396" s="15" t="s">
        <v>211</v>
      </c>
      <c r="E396" s="15" t="s">
        <v>171</v>
      </c>
      <c r="F396" s="22">
        <v>121.7</v>
      </c>
      <c r="G396" s="22">
        <v>877.95</v>
      </c>
      <c r="H396" s="22">
        <v>235.6</v>
      </c>
      <c r="I396" s="22">
        <v>0</v>
      </c>
      <c r="J396" s="22">
        <v>0</v>
      </c>
      <c r="K396" s="22">
        <v>0</v>
      </c>
      <c r="L396" s="22">
        <v>0</v>
      </c>
      <c r="M396" s="22">
        <v>1235.25</v>
      </c>
      <c r="N396" s="12">
        <f t="shared" si="15"/>
        <v>9.8522566282129131E-2</v>
      </c>
    </row>
    <row r="397" spans="1:14" x14ac:dyDescent="0.25">
      <c r="A397" s="15" t="s">
        <v>97</v>
      </c>
      <c r="B397" s="15" t="s">
        <v>209</v>
      </c>
      <c r="C397" s="15" t="s">
        <v>210</v>
      </c>
      <c r="D397" s="15" t="s">
        <v>212</v>
      </c>
      <c r="E397" s="15" t="s">
        <v>213</v>
      </c>
      <c r="F397" s="22">
        <v>0</v>
      </c>
      <c r="G397" s="22">
        <v>309.2</v>
      </c>
      <c r="H397" s="22">
        <v>18</v>
      </c>
      <c r="I397" s="22">
        <v>0</v>
      </c>
      <c r="J397" s="22">
        <v>0</v>
      </c>
      <c r="K397" s="22">
        <v>0</v>
      </c>
      <c r="L397" s="22">
        <v>0</v>
      </c>
      <c r="M397" s="22">
        <v>327.2</v>
      </c>
      <c r="N397" s="12">
        <f t="shared" si="15"/>
        <v>0</v>
      </c>
    </row>
    <row r="398" spans="1:14" x14ac:dyDescent="0.25">
      <c r="A398" s="15" t="s">
        <v>97</v>
      </c>
      <c r="B398" s="15" t="s">
        <v>214</v>
      </c>
      <c r="C398" s="15" t="s">
        <v>118</v>
      </c>
      <c r="D398" s="15" t="s">
        <v>215</v>
      </c>
      <c r="E398" s="15" t="s">
        <v>216</v>
      </c>
      <c r="F398" s="22">
        <v>175.72</v>
      </c>
      <c r="G398" s="22">
        <v>1651.28</v>
      </c>
      <c r="H398" s="22">
        <v>54</v>
      </c>
      <c r="I398" s="22">
        <v>0</v>
      </c>
      <c r="J398" s="22">
        <v>0</v>
      </c>
      <c r="K398" s="22">
        <v>0</v>
      </c>
      <c r="L398" s="22">
        <v>0</v>
      </c>
      <c r="M398" s="22">
        <v>1881</v>
      </c>
      <c r="N398" s="12">
        <f t="shared" si="15"/>
        <v>9.3418394471026053E-2</v>
      </c>
    </row>
    <row r="399" spans="1:14" x14ac:dyDescent="0.25">
      <c r="A399" s="15" t="s">
        <v>97</v>
      </c>
      <c r="B399" s="15" t="s">
        <v>214</v>
      </c>
      <c r="C399" s="15" t="s">
        <v>118</v>
      </c>
      <c r="D399" s="15" t="s">
        <v>217</v>
      </c>
      <c r="E399" s="15" t="s">
        <v>218</v>
      </c>
      <c r="F399" s="22">
        <v>12.26</v>
      </c>
      <c r="G399" s="22">
        <v>525.26</v>
      </c>
      <c r="H399" s="22">
        <v>12</v>
      </c>
      <c r="I399" s="22">
        <v>0</v>
      </c>
      <c r="J399" s="22">
        <v>0</v>
      </c>
      <c r="K399" s="22">
        <v>0</v>
      </c>
      <c r="L399" s="22">
        <v>0</v>
      </c>
      <c r="M399" s="22">
        <v>552</v>
      </c>
      <c r="N399" s="12">
        <f t="shared" si="15"/>
        <v>2.2210144927536233E-2</v>
      </c>
    </row>
    <row r="400" spans="1:14" x14ac:dyDescent="0.25">
      <c r="A400" s="15" t="s">
        <v>97</v>
      </c>
      <c r="B400" s="15" t="s">
        <v>214</v>
      </c>
      <c r="C400" s="15" t="s">
        <v>118</v>
      </c>
      <c r="D400" s="15" t="s">
        <v>264</v>
      </c>
      <c r="E400" s="15" t="s">
        <v>265</v>
      </c>
      <c r="F400" s="22">
        <v>0</v>
      </c>
      <c r="G400" s="22">
        <v>558</v>
      </c>
      <c r="H400" s="22">
        <v>18</v>
      </c>
      <c r="I400" s="22">
        <v>0</v>
      </c>
      <c r="J400" s="22">
        <v>0</v>
      </c>
      <c r="K400" s="22">
        <v>0</v>
      </c>
      <c r="L400" s="22">
        <v>0</v>
      </c>
      <c r="M400" s="22">
        <v>576</v>
      </c>
      <c r="N400" s="12">
        <f t="shared" si="15"/>
        <v>0</v>
      </c>
    </row>
    <row r="401" spans="1:14" x14ac:dyDescent="0.25">
      <c r="A401" s="15" t="s">
        <v>97</v>
      </c>
      <c r="B401" s="15" t="s">
        <v>219</v>
      </c>
      <c r="C401" s="15" t="s">
        <v>220</v>
      </c>
      <c r="D401" s="15" t="s">
        <v>221</v>
      </c>
      <c r="E401" s="15" t="s">
        <v>222</v>
      </c>
      <c r="F401" s="22">
        <v>12</v>
      </c>
      <c r="G401" s="22">
        <v>339</v>
      </c>
      <c r="H401" s="22">
        <v>4.5</v>
      </c>
      <c r="I401" s="22">
        <v>0</v>
      </c>
      <c r="J401" s="22">
        <v>0</v>
      </c>
      <c r="K401" s="22">
        <v>0</v>
      </c>
      <c r="L401" s="22">
        <v>0</v>
      </c>
      <c r="M401" s="22">
        <v>355.5</v>
      </c>
      <c r="N401" s="12">
        <f t="shared" si="15"/>
        <v>3.3755274261603373E-2</v>
      </c>
    </row>
    <row r="402" spans="1:14" x14ac:dyDescent="0.25">
      <c r="A402" s="15" t="s">
        <v>97</v>
      </c>
      <c r="B402" s="15" t="s">
        <v>223</v>
      </c>
      <c r="C402" s="15" t="s">
        <v>224</v>
      </c>
      <c r="D402" s="15" t="s">
        <v>225</v>
      </c>
      <c r="E402" s="15" t="s">
        <v>226</v>
      </c>
      <c r="F402" s="22">
        <v>6</v>
      </c>
      <c r="G402" s="22">
        <v>446.3</v>
      </c>
      <c r="H402" s="22">
        <v>166.5</v>
      </c>
      <c r="I402" s="22">
        <v>0</v>
      </c>
      <c r="J402" s="22">
        <v>0</v>
      </c>
      <c r="K402" s="22">
        <v>0</v>
      </c>
      <c r="L402" s="22">
        <v>0</v>
      </c>
      <c r="M402" s="22">
        <v>618.79999999999995</v>
      </c>
      <c r="N402" s="12">
        <f t="shared" si="15"/>
        <v>9.6961861667744023E-3</v>
      </c>
    </row>
    <row r="403" spans="1:14" x14ac:dyDescent="0.25">
      <c r="A403" s="15" t="s">
        <v>97</v>
      </c>
      <c r="B403" s="15" t="s">
        <v>227</v>
      </c>
      <c r="C403" s="15" t="s">
        <v>228</v>
      </c>
      <c r="D403" s="15" t="s">
        <v>242</v>
      </c>
      <c r="E403" s="15" t="s">
        <v>243</v>
      </c>
      <c r="F403" s="22">
        <v>53.22</v>
      </c>
      <c r="G403" s="22">
        <v>407.38</v>
      </c>
      <c r="H403" s="22">
        <v>0</v>
      </c>
      <c r="I403" s="22">
        <v>0</v>
      </c>
      <c r="J403" s="22">
        <v>0</v>
      </c>
      <c r="K403" s="22">
        <v>0</v>
      </c>
      <c r="L403" s="22">
        <v>0</v>
      </c>
      <c r="M403" s="22">
        <v>460.6</v>
      </c>
      <c r="N403" s="12">
        <f t="shared" si="15"/>
        <v>0.11554494138080763</v>
      </c>
    </row>
    <row r="404" spans="1:14" x14ac:dyDescent="0.25">
      <c r="A404" s="15" t="s">
        <v>97</v>
      </c>
      <c r="B404" s="15" t="s">
        <v>227</v>
      </c>
      <c r="C404" s="15" t="s">
        <v>228</v>
      </c>
      <c r="D404" s="15" t="s">
        <v>235</v>
      </c>
      <c r="E404" s="15" t="s">
        <v>236</v>
      </c>
      <c r="F404" s="22">
        <v>46.3</v>
      </c>
      <c r="G404" s="22">
        <v>370.5</v>
      </c>
      <c r="H404" s="22">
        <v>13.5</v>
      </c>
      <c r="I404" s="22">
        <v>0</v>
      </c>
      <c r="J404" s="22">
        <v>0</v>
      </c>
      <c r="K404" s="22">
        <v>0</v>
      </c>
      <c r="L404" s="22">
        <v>0</v>
      </c>
      <c r="M404" s="22">
        <v>430.3</v>
      </c>
      <c r="N404" s="12">
        <f t="shared" si="15"/>
        <v>0.10759934929119218</v>
      </c>
    </row>
    <row r="405" spans="1:14" x14ac:dyDescent="0.25">
      <c r="A405" s="15" t="s">
        <v>97</v>
      </c>
      <c r="B405" s="15" t="s">
        <v>227</v>
      </c>
      <c r="C405" s="15" t="s">
        <v>228</v>
      </c>
      <c r="D405" s="15" t="s">
        <v>229</v>
      </c>
      <c r="E405" s="15" t="s">
        <v>230</v>
      </c>
      <c r="F405" s="22">
        <v>84.35</v>
      </c>
      <c r="G405" s="22">
        <v>381.65</v>
      </c>
      <c r="H405" s="22">
        <v>0</v>
      </c>
      <c r="I405" s="22">
        <v>0</v>
      </c>
      <c r="J405" s="22">
        <v>0</v>
      </c>
      <c r="K405" s="22">
        <v>0</v>
      </c>
      <c r="L405" s="22">
        <v>0</v>
      </c>
      <c r="M405" s="22">
        <v>466</v>
      </c>
      <c r="N405" s="12">
        <f t="shared" si="15"/>
        <v>0.1810085836909871</v>
      </c>
    </row>
    <row r="406" spans="1:14" x14ac:dyDescent="0.25">
      <c r="A406" s="15" t="s">
        <v>97</v>
      </c>
      <c r="B406" s="15" t="s">
        <v>227</v>
      </c>
      <c r="C406" s="15" t="s">
        <v>228</v>
      </c>
      <c r="D406" s="15" t="s">
        <v>231</v>
      </c>
      <c r="E406" s="15" t="s">
        <v>232</v>
      </c>
      <c r="F406" s="22">
        <v>196.1</v>
      </c>
      <c r="G406" s="22">
        <v>1212.8</v>
      </c>
      <c r="H406" s="22">
        <v>246.5</v>
      </c>
      <c r="I406" s="22">
        <v>0</v>
      </c>
      <c r="J406" s="22">
        <v>0</v>
      </c>
      <c r="K406" s="22">
        <v>0</v>
      </c>
      <c r="L406" s="22">
        <v>0</v>
      </c>
      <c r="M406" s="22">
        <v>1655.4</v>
      </c>
      <c r="N406" s="12">
        <f t="shared" si="15"/>
        <v>0.1184607949740244</v>
      </c>
    </row>
    <row r="407" spans="1:14" x14ac:dyDescent="0.25">
      <c r="A407" s="15" t="s">
        <v>97</v>
      </c>
      <c r="B407" s="15" t="s">
        <v>227</v>
      </c>
      <c r="C407" s="15" t="s">
        <v>228</v>
      </c>
      <c r="D407" s="15" t="s">
        <v>274</v>
      </c>
      <c r="E407" s="15" t="s">
        <v>181</v>
      </c>
      <c r="F407" s="22">
        <v>38.549999999999997</v>
      </c>
      <c r="G407" s="22">
        <v>350.4</v>
      </c>
      <c r="H407" s="22">
        <v>0</v>
      </c>
      <c r="I407" s="22">
        <v>0</v>
      </c>
      <c r="J407" s="22">
        <v>0</v>
      </c>
      <c r="K407" s="22">
        <v>0</v>
      </c>
      <c r="L407" s="22">
        <v>0</v>
      </c>
      <c r="M407" s="22">
        <v>388.95</v>
      </c>
      <c r="N407" s="12">
        <f t="shared" si="15"/>
        <v>9.9112996529116842E-2</v>
      </c>
    </row>
    <row r="408" spans="1:14" x14ac:dyDescent="0.25">
      <c r="A408" s="15" t="s">
        <v>97</v>
      </c>
      <c r="B408" s="15" t="s">
        <v>227</v>
      </c>
      <c r="C408" s="15" t="s">
        <v>228</v>
      </c>
      <c r="D408" s="15" t="s">
        <v>233</v>
      </c>
      <c r="E408" s="15" t="s">
        <v>181</v>
      </c>
      <c r="F408" s="22">
        <v>1.99</v>
      </c>
      <c r="G408" s="22">
        <v>111.08</v>
      </c>
      <c r="H408" s="22">
        <v>0</v>
      </c>
      <c r="I408" s="22">
        <v>0</v>
      </c>
      <c r="J408" s="22">
        <v>0</v>
      </c>
      <c r="K408" s="22">
        <v>0</v>
      </c>
      <c r="L408" s="22">
        <v>0</v>
      </c>
      <c r="M408" s="22">
        <v>113.07</v>
      </c>
      <c r="N408" s="12">
        <f t="shared" si="15"/>
        <v>1.7599716989475548E-2</v>
      </c>
    </row>
    <row r="409" spans="1:14" x14ac:dyDescent="0.25">
      <c r="A409" s="15" t="s">
        <v>97</v>
      </c>
      <c r="B409" s="15" t="s">
        <v>252</v>
      </c>
      <c r="C409" s="15" t="s">
        <v>253</v>
      </c>
      <c r="D409" s="15" t="s">
        <v>261</v>
      </c>
      <c r="E409" s="15" t="s">
        <v>262</v>
      </c>
      <c r="F409" s="22">
        <v>45</v>
      </c>
      <c r="G409" s="22">
        <v>0</v>
      </c>
      <c r="H409" s="22">
        <v>0</v>
      </c>
      <c r="I409" s="22">
        <v>72</v>
      </c>
      <c r="J409" s="22">
        <v>18</v>
      </c>
      <c r="K409" s="22">
        <v>72</v>
      </c>
      <c r="L409" s="22">
        <v>0</v>
      </c>
      <c r="M409" s="22">
        <v>207</v>
      </c>
      <c r="N409" s="12">
        <f t="shared" si="15"/>
        <v>0.21739130434782608</v>
      </c>
    </row>
    <row r="410" spans="1:14" x14ac:dyDescent="0.25">
      <c r="A410" s="15" t="s">
        <v>97</v>
      </c>
      <c r="B410" s="15" t="s">
        <v>252</v>
      </c>
      <c r="C410" s="15" t="s">
        <v>253</v>
      </c>
      <c r="D410" s="15" t="s">
        <v>254</v>
      </c>
      <c r="E410" s="15" t="s">
        <v>255</v>
      </c>
      <c r="F410" s="22">
        <v>0</v>
      </c>
      <c r="G410" s="22">
        <v>130.5</v>
      </c>
      <c r="H410" s="22">
        <v>0</v>
      </c>
      <c r="I410" s="22">
        <v>0</v>
      </c>
      <c r="J410" s="22">
        <v>0</v>
      </c>
      <c r="K410" s="22">
        <v>0</v>
      </c>
      <c r="L410" s="22">
        <v>0</v>
      </c>
      <c r="M410" s="22">
        <v>130.5</v>
      </c>
      <c r="N410" s="12">
        <f t="shared" si="15"/>
        <v>0</v>
      </c>
    </row>
    <row r="411" spans="1:14" x14ac:dyDescent="0.25">
      <c r="A411" t="s">
        <v>100</v>
      </c>
      <c r="B411">
        <f>COUNTA(B368:B410)</f>
        <v>43</v>
      </c>
      <c r="F411">
        <f t="shared" ref="F411:M411" si="16">SUM(F368:F410)</f>
        <v>2189.73</v>
      </c>
      <c r="G411">
        <f t="shared" si="16"/>
        <v>22777.590000000004</v>
      </c>
      <c r="H411">
        <f t="shared" si="16"/>
        <v>2601.5500000000002</v>
      </c>
      <c r="I411">
        <f t="shared" si="16"/>
        <v>102</v>
      </c>
      <c r="J411">
        <f t="shared" si="16"/>
        <v>18</v>
      </c>
      <c r="K411">
        <f t="shared" si="16"/>
        <v>109.5</v>
      </c>
      <c r="L411">
        <f t="shared" si="16"/>
        <v>16.8</v>
      </c>
      <c r="M411">
        <f t="shared" si="16"/>
        <v>27843.65</v>
      </c>
      <c r="N411" s="12">
        <f t="shared" si="15"/>
        <v>7.8643784130313366E-2</v>
      </c>
    </row>
    <row r="412" spans="1:14" x14ac:dyDescent="0.25">
      <c r="N412" s="12"/>
    </row>
    <row r="413" spans="1:14" ht="25.5" x14ac:dyDescent="0.25">
      <c r="A413" s="23" t="s">
        <v>101</v>
      </c>
      <c r="B413" s="23" t="s">
        <v>279</v>
      </c>
      <c r="C413" s="23" t="s">
        <v>280</v>
      </c>
      <c r="D413" s="23" t="s">
        <v>281</v>
      </c>
      <c r="E413" s="23" t="s">
        <v>282</v>
      </c>
      <c r="F413" s="23" t="s">
        <v>102</v>
      </c>
      <c r="G413" s="23" t="s">
        <v>103</v>
      </c>
      <c r="H413" s="23" t="s">
        <v>104</v>
      </c>
      <c r="I413" s="23" t="s">
        <v>105</v>
      </c>
      <c r="J413" s="23" t="s">
        <v>106</v>
      </c>
      <c r="K413" s="23" t="s">
        <v>107</v>
      </c>
      <c r="L413" s="23" t="s">
        <v>108</v>
      </c>
      <c r="M413" s="23" t="s">
        <v>100</v>
      </c>
      <c r="N413" s="12"/>
    </row>
    <row r="414" spans="1:14" x14ac:dyDescent="0.25">
      <c r="A414" s="15" t="s">
        <v>98</v>
      </c>
      <c r="B414" s="15" t="s">
        <v>154</v>
      </c>
      <c r="C414" s="15" t="s">
        <v>155</v>
      </c>
      <c r="D414" s="15" t="s">
        <v>156</v>
      </c>
      <c r="E414" s="15" t="s">
        <v>157</v>
      </c>
      <c r="F414" s="22">
        <v>38.15</v>
      </c>
      <c r="G414" s="22">
        <v>495.9</v>
      </c>
      <c r="H414" s="22">
        <v>154.4</v>
      </c>
      <c r="I414" s="22">
        <v>0</v>
      </c>
      <c r="J414" s="22">
        <v>0</v>
      </c>
      <c r="K414" s="22">
        <v>0</v>
      </c>
      <c r="L414" s="22">
        <v>0</v>
      </c>
      <c r="M414" s="22">
        <v>688.45</v>
      </c>
      <c r="N414" s="12">
        <f>F414/M414</f>
        <v>5.5414336553126581E-2</v>
      </c>
    </row>
    <row r="415" spans="1:14" x14ac:dyDescent="0.25">
      <c r="A415" s="15" t="s">
        <v>98</v>
      </c>
      <c r="B415" s="15" t="s">
        <v>154</v>
      </c>
      <c r="C415" s="15" t="s">
        <v>155</v>
      </c>
      <c r="D415" s="15" t="s">
        <v>158</v>
      </c>
      <c r="E415" s="15" t="s">
        <v>159</v>
      </c>
      <c r="F415" s="22">
        <v>25.6</v>
      </c>
      <c r="G415" s="22">
        <v>401.05</v>
      </c>
      <c r="H415" s="22">
        <v>12</v>
      </c>
      <c r="I415" s="22">
        <v>0</v>
      </c>
      <c r="J415" s="22">
        <v>0</v>
      </c>
      <c r="K415" s="22">
        <v>0</v>
      </c>
      <c r="L415" s="22">
        <v>0</v>
      </c>
      <c r="M415" s="22">
        <v>438.65</v>
      </c>
      <c r="N415" s="12">
        <f t="shared" ref="N415:N458" si="17">F415/M415</f>
        <v>5.8360879972643345E-2</v>
      </c>
    </row>
    <row r="416" spans="1:14" x14ac:dyDescent="0.25">
      <c r="A416" s="15" t="s">
        <v>98</v>
      </c>
      <c r="B416" s="15" t="s">
        <v>154</v>
      </c>
      <c r="C416" s="15" t="s">
        <v>155</v>
      </c>
      <c r="D416" s="15" t="s">
        <v>160</v>
      </c>
      <c r="E416" s="15" t="s">
        <v>161</v>
      </c>
      <c r="F416" s="22">
        <v>46.58</v>
      </c>
      <c r="G416" s="22">
        <v>637.33000000000004</v>
      </c>
      <c r="H416" s="22">
        <v>12</v>
      </c>
      <c r="I416" s="22">
        <v>0</v>
      </c>
      <c r="J416" s="22">
        <v>0</v>
      </c>
      <c r="K416" s="22">
        <v>0</v>
      </c>
      <c r="L416" s="22">
        <v>0</v>
      </c>
      <c r="M416" s="22">
        <v>695.91</v>
      </c>
      <c r="N416" s="12">
        <f t="shared" si="17"/>
        <v>6.6933942607521085E-2</v>
      </c>
    </row>
    <row r="417" spans="1:14" x14ac:dyDescent="0.25">
      <c r="A417" s="15" t="s">
        <v>98</v>
      </c>
      <c r="B417" s="15" t="s">
        <v>154</v>
      </c>
      <c r="C417" s="15" t="s">
        <v>155</v>
      </c>
      <c r="D417" s="15" t="s">
        <v>162</v>
      </c>
      <c r="E417" s="15" t="s">
        <v>163</v>
      </c>
      <c r="F417" s="22">
        <v>9.35</v>
      </c>
      <c r="G417" s="22">
        <v>262.5</v>
      </c>
      <c r="H417" s="22">
        <v>6</v>
      </c>
      <c r="I417" s="22">
        <v>0</v>
      </c>
      <c r="J417" s="22">
        <v>0</v>
      </c>
      <c r="K417" s="22">
        <v>0</v>
      </c>
      <c r="L417" s="22">
        <v>0</v>
      </c>
      <c r="M417" s="22">
        <v>277.85000000000002</v>
      </c>
      <c r="N417" s="12">
        <f t="shared" si="17"/>
        <v>3.3651250674824544E-2</v>
      </c>
    </row>
    <row r="418" spans="1:14" x14ac:dyDescent="0.25">
      <c r="A418" s="15" t="s">
        <v>98</v>
      </c>
      <c r="B418" s="15" t="s">
        <v>164</v>
      </c>
      <c r="C418" s="15" t="s">
        <v>112</v>
      </c>
      <c r="D418" s="15" t="s">
        <v>165</v>
      </c>
      <c r="E418" s="15" t="s">
        <v>166</v>
      </c>
      <c r="F418" s="22">
        <v>0</v>
      </c>
      <c r="G418" s="22">
        <v>579.65</v>
      </c>
      <c r="H418" s="22">
        <v>18.5</v>
      </c>
      <c r="I418" s="22">
        <v>0</v>
      </c>
      <c r="J418" s="22">
        <v>0</v>
      </c>
      <c r="K418" s="22">
        <v>0</v>
      </c>
      <c r="L418" s="22">
        <v>0</v>
      </c>
      <c r="M418" s="22">
        <v>598.15</v>
      </c>
      <c r="N418" s="12">
        <f t="shared" si="17"/>
        <v>0</v>
      </c>
    </row>
    <row r="419" spans="1:14" x14ac:dyDescent="0.25">
      <c r="A419" s="15" t="s">
        <v>98</v>
      </c>
      <c r="B419" s="15" t="s">
        <v>164</v>
      </c>
      <c r="C419" s="15" t="s">
        <v>112</v>
      </c>
      <c r="D419" s="15" t="s">
        <v>167</v>
      </c>
      <c r="E419" s="15" t="s">
        <v>168</v>
      </c>
      <c r="F419" s="22">
        <v>4.5</v>
      </c>
      <c r="G419" s="22">
        <v>406.3</v>
      </c>
      <c r="H419" s="22">
        <v>7.8</v>
      </c>
      <c r="I419" s="22">
        <v>0</v>
      </c>
      <c r="J419" s="22">
        <v>0</v>
      </c>
      <c r="K419" s="22">
        <v>0</v>
      </c>
      <c r="L419" s="22">
        <v>0</v>
      </c>
      <c r="M419" s="22">
        <v>418.6</v>
      </c>
      <c r="N419" s="12">
        <f t="shared" si="17"/>
        <v>1.075011944577162E-2</v>
      </c>
    </row>
    <row r="420" spans="1:14" x14ac:dyDescent="0.25">
      <c r="A420" s="15" t="s">
        <v>98</v>
      </c>
      <c r="B420" s="15" t="s">
        <v>169</v>
      </c>
      <c r="C420" s="15" t="s">
        <v>117</v>
      </c>
      <c r="D420" s="15" t="s">
        <v>170</v>
      </c>
      <c r="E420" s="15" t="s">
        <v>171</v>
      </c>
      <c r="F420" s="22">
        <v>0</v>
      </c>
      <c r="G420" s="22">
        <v>361.9</v>
      </c>
      <c r="H420" s="22">
        <v>45.5</v>
      </c>
      <c r="I420" s="22">
        <v>0</v>
      </c>
      <c r="J420" s="22">
        <v>0</v>
      </c>
      <c r="K420" s="22">
        <v>0</v>
      </c>
      <c r="L420" s="22">
        <v>0</v>
      </c>
      <c r="M420" s="22">
        <v>407.4</v>
      </c>
      <c r="N420" s="12">
        <f t="shared" si="17"/>
        <v>0</v>
      </c>
    </row>
    <row r="421" spans="1:14" x14ac:dyDescent="0.25">
      <c r="A421" s="15" t="s">
        <v>98</v>
      </c>
      <c r="B421" s="15" t="s">
        <v>169</v>
      </c>
      <c r="C421" s="15" t="s">
        <v>117</v>
      </c>
      <c r="D421" s="15" t="s">
        <v>172</v>
      </c>
      <c r="E421" s="15" t="s">
        <v>173</v>
      </c>
      <c r="F421" s="22">
        <v>23</v>
      </c>
      <c r="G421" s="22">
        <v>256.35000000000002</v>
      </c>
      <c r="H421" s="22">
        <v>4.5</v>
      </c>
      <c r="I421" s="22">
        <v>6</v>
      </c>
      <c r="J421" s="22">
        <v>0</v>
      </c>
      <c r="K421" s="22">
        <v>6</v>
      </c>
      <c r="L421" s="22">
        <v>0</v>
      </c>
      <c r="M421" s="22">
        <v>295.85000000000002</v>
      </c>
      <c r="N421" s="12">
        <f t="shared" si="17"/>
        <v>7.7742099036673978E-2</v>
      </c>
    </row>
    <row r="422" spans="1:14" x14ac:dyDescent="0.25">
      <c r="A422" s="15" t="s">
        <v>98</v>
      </c>
      <c r="B422" s="15" t="s">
        <v>169</v>
      </c>
      <c r="C422" s="15" t="s">
        <v>117</v>
      </c>
      <c r="D422" s="15" t="s">
        <v>174</v>
      </c>
      <c r="E422" s="15" t="s">
        <v>175</v>
      </c>
      <c r="F422" s="22">
        <v>1.5</v>
      </c>
      <c r="G422" s="22">
        <v>452.7</v>
      </c>
      <c r="H422" s="22">
        <v>13.5</v>
      </c>
      <c r="I422" s="22">
        <v>0</v>
      </c>
      <c r="J422" s="22">
        <v>0</v>
      </c>
      <c r="K422" s="22">
        <v>0</v>
      </c>
      <c r="L422" s="22">
        <v>0</v>
      </c>
      <c r="M422" s="22">
        <v>467.7</v>
      </c>
      <c r="N422" s="12">
        <f t="shared" si="17"/>
        <v>3.207184092366902E-3</v>
      </c>
    </row>
    <row r="423" spans="1:14" x14ac:dyDescent="0.25">
      <c r="A423" s="15" t="s">
        <v>98</v>
      </c>
      <c r="B423" s="15" t="s">
        <v>169</v>
      </c>
      <c r="C423" s="15" t="s">
        <v>117</v>
      </c>
      <c r="D423" s="15" t="s">
        <v>176</v>
      </c>
      <c r="E423" s="15" t="s">
        <v>177</v>
      </c>
      <c r="F423" s="22">
        <v>24</v>
      </c>
      <c r="G423" s="22">
        <v>336</v>
      </c>
      <c r="H423" s="22">
        <v>49.5</v>
      </c>
      <c r="I423" s="22">
        <v>0</v>
      </c>
      <c r="J423" s="22">
        <v>0</v>
      </c>
      <c r="K423" s="22">
        <v>0</v>
      </c>
      <c r="L423" s="22">
        <v>0</v>
      </c>
      <c r="M423" s="22">
        <v>409.5</v>
      </c>
      <c r="N423" s="12">
        <f t="shared" si="17"/>
        <v>5.8608058608058608E-2</v>
      </c>
    </row>
    <row r="424" spans="1:14" x14ac:dyDescent="0.25">
      <c r="A424" s="15" t="s">
        <v>98</v>
      </c>
      <c r="B424" s="15" t="s">
        <v>169</v>
      </c>
      <c r="C424" s="15" t="s">
        <v>117</v>
      </c>
      <c r="D424" s="15" t="s">
        <v>178</v>
      </c>
      <c r="E424" s="15" t="s">
        <v>179</v>
      </c>
      <c r="F424" s="22">
        <v>35</v>
      </c>
      <c r="G424" s="22">
        <v>587.5</v>
      </c>
      <c r="H424" s="22">
        <v>21</v>
      </c>
      <c r="I424" s="22">
        <v>0</v>
      </c>
      <c r="J424" s="22">
        <v>0</v>
      </c>
      <c r="K424" s="22">
        <v>0</v>
      </c>
      <c r="L424" s="22">
        <v>0</v>
      </c>
      <c r="M424" s="22">
        <v>643.5</v>
      </c>
      <c r="N424" s="12">
        <f t="shared" si="17"/>
        <v>5.4390054390054392E-2</v>
      </c>
    </row>
    <row r="425" spans="1:14" x14ac:dyDescent="0.25">
      <c r="A425" s="15" t="s">
        <v>98</v>
      </c>
      <c r="B425" s="15" t="s">
        <v>169</v>
      </c>
      <c r="C425" s="15" t="s">
        <v>117</v>
      </c>
      <c r="D425" s="15" t="s">
        <v>271</v>
      </c>
      <c r="E425" s="15" t="s">
        <v>181</v>
      </c>
      <c r="F425" s="22">
        <v>9</v>
      </c>
      <c r="G425" s="22">
        <v>255</v>
      </c>
      <c r="H425" s="22">
        <v>4.5</v>
      </c>
      <c r="I425" s="22">
        <v>0</v>
      </c>
      <c r="J425" s="22">
        <v>0</v>
      </c>
      <c r="K425" s="22">
        <v>0</v>
      </c>
      <c r="L425" s="22">
        <v>0</v>
      </c>
      <c r="M425" s="22">
        <v>268.5</v>
      </c>
      <c r="N425" s="12">
        <f t="shared" si="17"/>
        <v>3.3519553072625698E-2</v>
      </c>
    </row>
    <row r="426" spans="1:14" x14ac:dyDescent="0.25">
      <c r="A426" s="15" t="s">
        <v>98</v>
      </c>
      <c r="B426" s="15" t="s">
        <v>169</v>
      </c>
      <c r="C426" s="15" t="s">
        <v>117</v>
      </c>
      <c r="D426" s="15" t="s">
        <v>180</v>
      </c>
      <c r="E426" s="15" t="s">
        <v>181</v>
      </c>
      <c r="F426" s="22">
        <v>0</v>
      </c>
      <c r="G426" s="22">
        <v>6</v>
      </c>
      <c r="H426" s="22">
        <v>0</v>
      </c>
      <c r="I426" s="22">
        <v>0</v>
      </c>
      <c r="J426" s="22">
        <v>0</v>
      </c>
      <c r="K426" s="22">
        <v>0</v>
      </c>
      <c r="L426" s="22">
        <v>0</v>
      </c>
      <c r="M426" s="22">
        <v>6</v>
      </c>
      <c r="N426" s="12">
        <f t="shared" si="17"/>
        <v>0</v>
      </c>
    </row>
    <row r="427" spans="1:14" x14ac:dyDescent="0.25">
      <c r="A427" s="15" t="s">
        <v>98</v>
      </c>
      <c r="B427" t="s">
        <v>182</v>
      </c>
      <c r="C427" t="s">
        <v>120</v>
      </c>
      <c r="D427">
        <v>139</v>
      </c>
      <c r="E427" t="s">
        <v>184</v>
      </c>
      <c r="F427">
        <v>48.4</v>
      </c>
      <c r="G427">
        <v>252.4</v>
      </c>
      <c r="H427">
        <v>33.5</v>
      </c>
      <c r="I427">
        <v>0</v>
      </c>
      <c r="J427">
        <v>0</v>
      </c>
      <c r="K427">
        <v>0</v>
      </c>
      <c r="L427">
        <v>1.2</v>
      </c>
      <c r="M427">
        <v>335.5</v>
      </c>
      <c r="N427" s="12">
        <f t="shared" si="17"/>
        <v>0.1442622950819672</v>
      </c>
    </row>
    <row r="428" spans="1:14" x14ac:dyDescent="0.25">
      <c r="A428" s="15" t="s">
        <v>98</v>
      </c>
      <c r="B428" t="s">
        <v>182</v>
      </c>
      <c r="C428" t="s">
        <v>120</v>
      </c>
      <c r="D428">
        <v>141</v>
      </c>
      <c r="E428" t="s">
        <v>186</v>
      </c>
      <c r="F428">
        <v>52.2</v>
      </c>
      <c r="G428">
        <v>398.6</v>
      </c>
      <c r="H428">
        <v>27</v>
      </c>
      <c r="I428">
        <v>0</v>
      </c>
      <c r="J428">
        <v>0</v>
      </c>
      <c r="K428">
        <v>0</v>
      </c>
      <c r="L428">
        <v>0</v>
      </c>
      <c r="M428">
        <v>477.8</v>
      </c>
      <c r="N428" s="12">
        <f t="shared" si="17"/>
        <v>0.10925073252406865</v>
      </c>
    </row>
    <row r="429" spans="1:14" x14ac:dyDescent="0.25">
      <c r="A429" s="15" t="s">
        <v>98</v>
      </c>
      <c r="B429" t="s">
        <v>182</v>
      </c>
      <c r="C429" t="s">
        <v>120</v>
      </c>
      <c r="D429">
        <v>152</v>
      </c>
      <c r="E429" t="s">
        <v>188</v>
      </c>
      <c r="F429">
        <v>47.65</v>
      </c>
      <c r="G429">
        <v>305.05</v>
      </c>
      <c r="H429">
        <v>11.1</v>
      </c>
      <c r="I429">
        <v>0</v>
      </c>
      <c r="J429">
        <v>0</v>
      </c>
      <c r="K429">
        <v>4.5</v>
      </c>
      <c r="L429">
        <v>0</v>
      </c>
      <c r="M429">
        <v>368.3</v>
      </c>
      <c r="N429" s="12">
        <f t="shared" si="17"/>
        <v>0.12937822427368992</v>
      </c>
    </row>
    <row r="430" spans="1:14" x14ac:dyDescent="0.25">
      <c r="A430" s="15" t="s">
        <v>98</v>
      </c>
      <c r="B430" t="s">
        <v>182</v>
      </c>
      <c r="C430" t="s">
        <v>120</v>
      </c>
      <c r="D430">
        <v>186</v>
      </c>
      <c r="E430" t="s">
        <v>273</v>
      </c>
      <c r="F430">
        <v>32</v>
      </c>
      <c r="G430">
        <v>237.5</v>
      </c>
      <c r="H430">
        <v>6.5</v>
      </c>
      <c r="I430">
        <v>0</v>
      </c>
      <c r="J430">
        <v>0</v>
      </c>
      <c r="K430">
        <v>0</v>
      </c>
      <c r="L430">
        <v>0</v>
      </c>
      <c r="M430">
        <v>276</v>
      </c>
      <c r="N430" s="12">
        <f t="shared" si="17"/>
        <v>0.11594202898550725</v>
      </c>
    </row>
    <row r="431" spans="1:14" x14ac:dyDescent="0.25">
      <c r="A431" s="15" t="s">
        <v>98</v>
      </c>
      <c r="B431" t="s">
        <v>182</v>
      </c>
      <c r="C431" t="s">
        <v>120</v>
      </c>
      <c r="D431">
        <v>140</v>
      </c>
      <c r="E431" t="s">
        <v>190</v>
      </c>
      <c r="F431">
        <v>68.099999999999994</v>
      </c>
      <c r="G431">
        <v>281.60000000000002</v>
      </c>
      <c r="H431">
        <v>88.4</v>
      </c>
      <c r="I431">
        <v>27</v>
      </c>
      <c r="J431">
        <v>0</v>
      </c>
      <c r="K431">
        <v>33</v>
      </c>
      <c r="L431">
        <v>0</v>
      </c>
      <c r="M431">
        <v>498.1</v>
      </c>
      <c r="N431" s="12">
        <f t="shared" si="17"/>
        <v>0.13671953423007427</v>
      </c>
    </row>
    <row r="432" spans="1:14" x14ac:dyDescent="0.25">
      <c r="A432" s="15" t="s">
        <v>98</v>
      </c>
      <c r="B432" t="s">
        <v>191</v>
      </c>
      <c r="C432" t="s">
        <v>192</v>
      </c>
      <c r="D432">
        <v>178</v>
      </c>
      <c r="E432" t="s">
        <v>247</v>
      </c>
      <c r="F432">
        <v>353.7</v>
      </c>
      <c r="G432">
        <v>1742.65</v>
      </c>
      <c r="H432">
        <v>326.2</v>
      </c>
      <c r="I432">
        <v>0</v>
      </c>
      <c r="J432">
        <v>0</v>
      </c>
      <c r="K432">
        <v>0</v>
      </c>
      <c r="L432">
        <v>0</v>
      </c>
      <c r="M432">
        <v>2422.5500000000002</v>
      </c>
      <c r="N432" s="12">
        <f t="shared" si="17"/>
        <v>0.14600317846896863</v>
      </c>
    </row>
    <row r="433" spans="1:14" x14ac:dyDescent="0.25">
      <c r="A433" s="15" t="s">
        <v>98</v>
      </c>
      <c r="B433" t="s">
        <v>195</v>
      </c>
      <c r="C433" t="s">
        <v>123</v>
      </c>
      <c r="D433">
        <v>190</v>
      </c>
      <c r="E433" t="s">
        <v>197</v>
      </c>
      <c r="F433">
        <v>0</v>
      </c>
      <c r="G433">
        <v>1033.5</v>
      </c>
      <c r="H433">
        <v>141</v>
      </c>
      <c r="I433">
        <v>0</v>
      </c>
      <c r="J433">
        <v>0</v>
      </c>
      <c r="K433">
        <v>0</v>
      </c>
      <c r="L433">
        <v>0</v>
      </c>
      <c r="M433">
        <v>1174.5</v>
      </c>
      <c r="N433" s="12">
        <f t="shared" si="17"/>
        <v>0</v>
      </c>
    </row>
    <row r="434" spans="1:14" x14ac:dyDescent="0.25">
      <c r="A434" s="15" t="s">
        <v>98</v>
      </c>
      <c r="B434" t="s">
        <v>195</v>
      </c>
      <c r="C434" t="s">
        <v>123</v>
      </c>
      <c r="D434">
        <v>194</v>
      </c>
      <c r="E434" t="s">
        <v>284</v>
      </c>
      <c r="F434">
        <v>0</v>
      </c>
      <c r="G434">
        <v>237.6</v>
      </c>
      <c r="H434">
        <v>2.4</v>
      </c>
      <c r="I434">
        <v>0</v>
      </c>
      <c r="J434">
        <v>0</v>
      </c>
      <c r="K434">
        <v>0</v>
      </c>
      <c r="L434">
        <v>0</v>
      </c>
      <c r="M434">
        <v>240</v>
      </c>
      <c r="N434" s="12">
        <f t="shared" si="17"/>
        <v>0</v>
      </c>
    </row>
    <row r="435" spans="1:14" x14ac:dyDescent="0.25">
      <c r="A435" s="15" t="s">
        <v>98</v>
      </c>
      <c r="B435" t="s">
        <v>198</v>
      </c>
      <c r="C435" t="s">
        <v>199</v>
      </c>
      <c r="D435">
        <v>160</v>
      </c>
      <c r="E435" t="s">
        <v>201</v>
      </c>
      <c r="F435">
        <v>27.1</v>
      </c>
      <c r="G435">
        <v>516.04999999999995</v>
      </c>
      <c r="H435">
        <v>279.55</v>
      </c>
      <c r="I435">
        <v>0</v>
      </c>
      <c r="J435">
        <v>0</v>
      </c>
      <c r="K435">
        <v>0</v>
      </c>
      <c r="L435">
        <v>0</v>
      </c>
      <c r="M435">
        <v>822.7</v>
      </c>
      <c r="N435" s="12">
        <f t="shared" si="17"/>
        <v>3.2940318463595478E-2</v>
      </c>
    </row>
    <row r="436" spans="1:14" x14ac:dyDescent="0.25">
      <c r="A436" s="15" t="s">
        <v>98</v>
      </c>
      <c r="B436" t="s">
        <v>198</v>
      </c>
      <c r="C436" t="s">
        <v>199</v>
      </c>
      <c r="D436">
        <v>161</v>
      </c>
      <c r="E436" t="s">
        <v>173</v>
      </c>
      <c r="F436">
        <v>37.35</v>
      </c>
      <c r="G436">
        <v>424.2</v>
      </c>
      <c r="H436">
        <v>28.65</v>
      </c>
      <c r="I436">
        <v>0</v>
      </c>
      <c r="J436">
        <v>0</v>
      </c>
      <c r="K436">
        <v>0</v>
      </c>
      <c r="L436">
        <v>0</v>
      </c>
      <c r="M436">
        <v>490.2</v>
      </c>
      <c r="N436" s="12">
        <f t="shared" si="17"/>
        <v>7.6193390452876375E-2</v>
      </c>
    </row>
    <row r="437" spans="1:14" x14ac:dyDescent="0.25">
      <c r="A437" s="15" t="s">
        <v>98</v>
      </c>
      <c r="B437" t="s">
        <v>198</v>
      </c>
      <c r="C437" t="s">
        <v>199</v>
      </c>
      <c r="D437">
        <v>163</v>
      </c>
      <c r="E437" t="s">
        <v>204</v>
      </c>
      <c r="F437">
        <v>43.74</v>
      </c>
      <c r="G437">
        <v>718.43</v>
      </c>
      <c r="H437">
        <v>210.4</v>
      </c>
      <c r="I437">
        <v>0</v>
      </c>
      <c r="J437">
        <v>0</v>
      </c>
      <c r="K437">
        <v>0</v>
      </c>
      <c r="L437">
        <v>0</v>
      </c>
      <c r="M437">
        <v>972.57</v>
      </c>
      <c r="N437" s="12">
        <f t="shared" si="17"/>
        <v>4.4973626577007313E-2</v>
      </c>
    </row>
    <row r="438" spans="1:14" x14ac:dyDescent="0.25">
      <c r="A438" s="15" t="s">
        <v>98</v>
      </c>
      <c r="B438" t="s">
        <v>198</v>
      </c>
      <c r="C438" t="s">
        <v>199</v>
      </c>
      <c r="D438">
        <v>142</v>
      </c>
      <c r="E438" t="s">
        <v>175</v>
      </c>
      <c r="F438">
        <v>48.45</v>
      </c>
      <c r="G438">
        <v>807.6</v>
      </c>
      <c r="H438">
        <v>31.2</v>
      </c>
      <c r="I438">
        <v>0</v>
      </c>
      <c r="J438">
        <v>0</v>
      </c>
      <c r="K438">
        <v>0</v>
      </c>
      <c r="L438">
        <v>0</v>
      </c>
      <c r="M438">
        <v>887.25</v>
      </c>
      <c r="N438" s="12">
        <f t="shared" si="17"/>
        <v>5.4606931530008458E-2</v>
      </c>
    </row>
    <row r="439" spans="1:14" x14ac:dyDescent="0.25">
      <c r="A439" s="15" t="s">
        <v>98</v>
      </c>
      <c r="B439" t="s">
        <v>198</v>
      </c>
      <c r="C439" t="s">
        <v>199</v>
      </c>
      <c r="D439">
        <v>169</v>
      </c>
      <c r="E439" t="s">
        <v>179</v>
      </c>
      <c r="F439">
        <v>36.700000000000003</v>
      </c>
      <c r="G439">
        <v>907.7</v>
      </c>
      <c r="H439">
        <v>37.299999999999997</v>
      </c>
      <c r="I439">
        <v>0</v>
      </c>
      <c r="J439">
        <v>0</v>
      </c>
      <c r="K439">
        <v>0</v>
      </c>
      <c r="L439">
        <v>0</v>
      </c>
      <c r="M439">
        <v>981.7</v>
      </c>
      <c r="N439" s="12">
        <f t="shared" si="17"/>
        <v>3.7384129571152086E-2</v>
      </c>
    </row>
    <row r="440" spans="1:14" x14ac:dyDescent="0.25">
      <c r="A440" s="15" t="s">
        <v>98</v>
      </c>
      <c r="B440" t="s">
        <v>207</v>
      </c>
      <c r="C440" t="s">
        <v>121</v>
      </c>
      <c r="D440">
        <v>189</v>
      </c>
      <c r="E440" t="s">
        <v>278</v>
      </c>
      <c r="F440">
        <v>0</v>
      </c>
      <c r="G440">
        <v>319.5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319.5</v>
      </c>
      <c r="N440" s="12">
        <f t="shared" si="17"/>
        <v>0</v>
      </c>
    </row>
    <row r="441" spans="1:14" x14ac:dyDescent="0.25">
      <c r="A441" s="15" t="s">
        <v>98</v>
      </c>
      <c r="B441" t="s">
        <v>207</v>
      </c>
      <c r="C441" t="s">
        <v>121</v>
      </c>
      <c r="D441">
        <v>156</v>
      </c>
      <c r="E441" t="s">
        <v>177</v>
      </c>
      <c r="F441">
        <v>277.93</v>
      </c>
      <c r="G441">
        <v>1790.91</v>
      </c>
      <c r="H441">
        <v>252</v>
      </c>
      <c r="I441">
        <v>0</v>
      </c>
      <c r="J441">
        <v>0</v>
      </c>
      <c r="K441">
        <v>0</v>
      </c>
      <c r="L441">
        <v>2.66</v>
      </c>
      <c r="M441">
        <v>2329.5</v>
      </c>
      <c r="N441" s="12">
        <f t="shared" si="17"/>
        <v>0.11930886456321099</v>
      </c>
    </row>
    <row r="442" spans="1:14" x14ac:dyDescent="0.25">
      <c r="A442" s="15" t="s">
        <v>98</v>
      </c>
      <c r="B442" t="s">
        <v>209</v>
      </c>
      <c r="C442" t="s">
        <v>210</v>
      </c>
      <c r="D442">
        <v>158</v>
      </c>
      <c r="E442" t="s">
        <v>171</v>
      </c>
      <c r="F442">
        <v>122.1</v>
      </c>
      <c r="G442">
        <v>847.4</v>
      </c>
      <c r="H442">
        <v>228.9</v>
      </c>
      <c r="I442">
        <v>0</v>
      </c>
      <c r="J442">
        <v>0</v>
      </c>
      <c r="K442">
        <v>0</v>
      </c>
      <c r="L442">
        <v>0</v>
      </c>
      <c r="M442">
        <v>1198.4000000000001</v>
      </c>
      <c r="N442" s="12">
        <f t="shared" si="17"/>
        <v>0.10188584779706274</v>
      </c>
    </row>
    <row r="443" spans="1:14" x14ac:dyDescent="0.25">
      <c r="A443" s="15" t="s">
        <v>98</v>
      </c>
      <c r="B443" t="s">
        <v>209</v>
      </c>
      <c r="C443" t="s">
        <v>210</v>
      </c>
      <c r="D443">
        <v>146</v>
      </c>
      <c r="E443" t="s">
        <v>213</v>
      </c>
      <c r="F443">
        <v>16.8</v>
      </c>
      <c r="G443">
        <v>283</v>
      </c>
      <c r="H443">
        <v>18</v>
      </c>
      <c r="I443">
        <v>0</v>
      </c>
      <c r="J443">
        <v>0</v>
      </c>
      <c r="K443">
        <v>0</v>
      </c>
      <c r="L443">
        <v>0</v>
      </c>
      <c r="M443">
        <v>317.8</v>
      </c>
      <c r="N443" s="12">
        <f t="shared" si="17"/>
        <v>5.2863436123348019E-2</v>
      </c>
    </row>
    <row r="444" spans="1:14" x14ac:dyDescent="0.25">
      <c r="A444" s="15" t="s">
        <v>98</v>
      </c>
      <c r="B444" t="s">
        <v>214</v>
      </c>
      <c r="C444" t="s">
        <v>118</v>
      </c>
      <c r="D444">
        <v>144</v>
      </c>
      <c r="E444" t="s">
        <v>216</v>
      </c>
      <c r="F444">
        <v>176.36</v>
      </c>
      <c r="G444">
        <v>1655.14</v>
      </c>
      <c r="H444">
        <v>54</v>
      </c>
      <c r="I444">
        <v>0</v>
      </c>
      <c r="J444">
        <v>0</v>
      </c>
      <c r="K444">
        <v>0</v>
      </c>
      <c r="L444">
        <v>0</v>
      </c>
      <c r="M444">
        <v>1885.5</v>
      </c>
      <c r="N444" s="12">
        <f t="shared" si="17"/>
        <v>9.3534871386900031E-2</v>
      </c>
    </row>
    <row r="445" spans="1:14" x14ac:dyDescent="0.25">
      <c r="A445" s="15" t="s">
        <v>98</v>
      </c>
      <c r="B445" t="s">
        <v>214</v>
      </c>
      <c r="C445" t="s">
        <v>118</v>
      </c>
      <c r="D445">
        <v>145</v>
      </c>
      <c r="E445" t="s">
        <v>218</v>
      </c>
      <c r="F445">
        <v>6.75</v>
      </c>
      <c r="G445">
        <v>533.25</v>
      </c>
      <c r="H445">
        <v>12</v>
      </c>
      <c r="I445">
        <v>0</v>
      </c>
      <c r="J445">
        <v>0</v>
      </c>
      <c r="K445">
        <v>0</v>
      </c>
      <c r="L445">
        <v>0</v>
      </c>
      <c r="M445">
        <v>552</v>
      </c>
      <c r="N445" s="12">
        <f t="shared" si="17"/>
        <v>1.2228260869565218E-2</v>
      </c>
    </row>
    <row r="446" spans="1:14" x14ac:dyDescent="0.25">
      <c r="A446" s="15" t="s">
        <v>98</v>
      </c>
      <c r="B446" t="s">
        <v>214</v>
      </c>
      <c r="C446" t="s">
        <v>118</v>
      </c>
      <c r="D446">
        <v>185</v>
      </c>
      <c r="E446" t="s">
        <v>265</v>
      </c>
      <c r="F446">
        <v>0</v>
      </c>
      <c r="G446">
        <v>564</v>
      </c>
      <c r="H446">
        <v>12</v>
      </c>
      <c r="I446">
        <v>0</v>
      </c>
      <c r="J446">
        <v>0</v>
      </c>
      <c r="K446">
        <v>0</v>
      </c>
      <c r="L446">
        <v>0</v>
      </c>
      <c r="M446">
        <v>576</v>
      </c>
      <c r="N446" s="12">
        <f t="shared" si="17"/>
        <v>0</v>
      </c>
    </row>
    <row r="447" spans="1:14" x14ac:dyDescent="0.25">
      <c r="A447" s="15" t="s">
        <v>98</v>
      </c>
      <c r="B447" t="s">
        <v>219</v>
      </c>
      <c r="C447" t="s">
        <v>220</v>
      </c>
      <c r="D447">
        <v>153</v>
      </c>
      <c r="E447" t="s">
        <v>222</v>
      </c>
      <c r="F447">
        <v>19.12</v>
      </c>
      <c r="G447">
        <v>331.13</v>
      </c>
      <c r="H447">
        <v>4.5</v>
      </c>
      <c r="I447">
        <v>0</v>
      </c>
      <c r="J447">
        <v>0</v>
      </c>
      <c r="K447">
        <v>0</v>
      </c>
      <c r="L447">
        <v>0</v>
      </c>
      <c r="M447">
        <v>356.25</v>
      </c>
      <c r="N447" s="12">
        <f t="shared" si="17"/>
        <v>5.3670175438596493E-2</v>
      </c>
    </row>
    <row r="448" spans="1:14" x14ac:dyDescent="0.25">
      <c r="A448" s="15" t="s">
        <v>98</v>
      </c>
      <c r="B448" t="s">
        <v>223</v>
      </c>
      <c r="C448" t="s">
        <v>224</v>
      </c>
      <c r="D448">
        <v>138</v>
      </c>
      <c r="E448" t="s">
        <v>226</v>
      </c>
      <c r="F448">
        <v>21</v>
      </c>
      <c r="G448">
        <v>498.8</v>
      </c>
      <c r="H448">
        <v>40.5</v>
      </c>
      <c r="I448">
        <v>0</v>
      </c>
      <c r="J448">
        <v>0</v>
      </c>
      <c r="K448">
        <v>0</v>
      </c>
      <c r="L448">
        <v>0</v>
      </c>
      <c r="M448">
        <v>560.29999999999995</v>
      </c>
      <c r="N448" s="12">
        <f t="shared" si="17"/>
        <v>3.7479921470640734E-2</v>
      </c>
    </row>
    <row r="449" spans="1:14" x14ac:dyDescent="0.25">
      <c r="A449" s="15" t="s">
        <v>98</v>
      </c>
      <c r="B449" s="15" t="s">
        <v>227</v>
      </c>
      <c r="C449" s="15" t="s">
        <v>228</v>
      </c>
      <c r="D449" s="15" t="s">
        <v>242</v>
      </c>
      <c r="E449" s="15" t="s">
        <v>243</v>
      </c>
      <c r="F449" s="22">
        <v>28.52</v>
      </c>
      <c r="G449" s="22">
        <v>432.08</v>
      </c>
      <c r="H449" s="22">
        <v>0</v>
      </c>
      <c r="I449" s="22">
        <v>0</v>
      </c>
      <c r="J449" s="22">
        <v>0</v>
      </c>
      <c r="K449" s="22">
        <v>0</v>
      </c>
      <c r="L449" s="22">
        <v>0</v>
      </c>
      <c r="M449" s="22">
        <v>460.6</v>
      </c>
      <c r="N449" s="12">
        <f t="shared" si="17"/>
        <v>6.1919235779418144E-2</v>
      </c>
    </row>
    <row r="450" spans="1:14" x14ac:dyDescent="0.25">
      <c r="A450" s="15" t="s">
        <v>98</v>
      </c>
      <c r="B450" s="15" t="s">
        <v>227</v>
      </c>
      <c r="C450" s="15" t="s">
        <v>228</v>
      </c>
      <c r="D450" s="15" t="s">
        <v>285</v>
      </c>
      <c r="E450" s="15" t="s">
        <v>286</v>
      </c>
      <c r="F450" s="22">
        <v>0</v>
      </c>
      <c r="G450" s="22">
        <v>60</v>
      </c>
      <c r="H450" s="22">
        <v>0</v>
      </c>
      <c r="I450" s="22">
        <v>0</v>
      </c>
      <c r="J450" s="22">
        <v>0</v>
      </c>
      <c r="K450" s="22">
        <v>0</v>
      </c>
      <c r="L450" s="22">
        <v>0</v>
      </c>
      <c r="M450" s="22">
        <v>60</v>
      </c>
      <c r="N450" s="12">
        <f t="shared" si="17"/>
        <v>0</v>
      </c>
    </row>
    <row r="451" spans="1:14" x14ac:dyDescent="0.25">
      <c r="A451" s="15" t="s">
        <v>98</v>
      </c>
      <c r="B451" s="15" t="s">
        <v>227</v>
      </c>
      <c r="C451" s="15" t="s">
        <v>228</v>
      </c>
      <c r="D451" s="15" t="s">
        <v>235</v>
      </c>
      <c r="E451" s="15" t="s">
        <v>236</v>
      </c>
      <c r="F451" s="22">
        <v>50.6</v>
      </c>
      <c r="G451" s="22">
        <v>374.7</v>
      </c>
      <c r="H451" s="22">
        <v>13.5</v>
      </c>
      <c r="I451" s="22">
        <v>0</v>
      </c>
      <c r="J451" s="22">
        <v>0</v>
      </c>
      <c r="K451" s="22">
        <v>0</v>
      </c>
      <c r="L451" s="22">
        <v>0</v>
      </c>
      <c r="M451" s="22">
        <v>439.7</v>
      </c>
      <c r="N451" s="12">
        <f t="shared" si="17"/>
        <v>0.11507846258812827</v>
      </c>
    </row>
    <row r="452" spans="1:14" x14ac:dyDescent="0.25">
      <c r="A452" s="15" t="s">
        <v>98</v>
      </c>
      <c r="B452" s="15" t="s">
        <v>227</v>
      </c>
      <c r="C452" s="15" t="s">
        <v>228</v>
      </c>
      <c r="D452" s="15" t="s">
        <v>229</v>
      </c>
      <c r="E452" s="15" t="s">
        <v>230</v>
      </c>
      <c r="F452" s="22">
        <v>92.6</v>
      </c>
      <c r="G452" s="22">
        <v>377</v>
      </c>
      <c r="H452" s="22">
        <v>0</v>
      </c>
      <c r="I452" s="22">
        <v>0</v>
      </c>
      <c r="J452" s="22">
        <v>0</v>
      </c>
      <c r="K452" s="22">
        <v>0</v>
      </c>
      <c r="L452" s="22">
        <v>0</v>
      </c>
      <c r="M452" s="22">
        <v>469.6</v>
      </c>
      <c r="N452" s="12">
        <f t="shared" si="17"/>
        <v>0.19718909710391821</v>
      </c>
    </row>
    <row r="453" spans="1:14" x14ac:dyDescent="0.25">
      <c r="A453" s="15" t="s">
        <v>98</v>
      </c>
      <c r="B453" s="15" t="s">
        <v>227</v>
      </c>
      <c r="C453" s="15" t="s">
        <v>228</v>
      </c>
      <c r="D453" s="15" t="s">
        <v>231</v>
      </c>
      <c r="E453" s="15" t="s">
        <v>232</v>
      </c>
      <c r="F453" s="22">
        <v>211.35</v>
      </c>
      <c r="G453" s="22">
        <v>1180.95</v>
      </c>
      <c r="H453" s="22">
        <v>289.8</v>
      </c>
      <c r="I453" s="22">
        <v>0</v>
      </c>
      <c r="J453" s="22">
        <v>0</v>
      </c>
      <c r="K453" s="22">
        <v>0</v>
      </c>
      <c r="L453" s="22">
        <v>0</v>
      </c>
      <c r="M453" s="22">
        <v>1682.1</v>
      </c>
      <c r="N453" s="12">
        <f t="shared" si="17"/>
        <v>0.12564651328696272</v>
      </c>
    </row>
    <row r="454" spans="1:14" x14ac:dyDescent="0.25">
      <c r="A454" s="15" t="s">
        <v>98</v>
      </c>
      <c r="B454" s="15" t="s">
        <v>227</v>
      </c>
      <c r="C454" s="15" t="s">
        <v>228</v>
      </c>
      <c r="D454" s="15" t="s">
        <v>274</v>
      </c>
      <c r="E454" s="15" t="s">
        <v>181</v>
      </c>
      <c r="F454" s="22">
        <v>35.5</v>
      </c>
      <c r="G454" s="22">
        <v>466.12</v>
      </c>
      <c r="H454" s="22">
        <v>0</v>
      </c>
      <c r="I454" s="22">
        <v>0</v>
      </c>
      <c r="J454" s="22">
        <v>0</v>
      </c>
      <c r="K454" s="22">
        <v>0</v>
      </c>
      <c r="L454" s="22">
        <v>0</v>
      </c>
      <c r="M454" s="22">
        <v>501.62</v>
      </c>
      <c r="N454" s="12">
        <f t="shared" si="17"/>
        <v>7.0770702922531001E-2</v>
      </c>
    </row>
    <row r="455" spans="1:14" x14ac:dyDescent="0.25">
      <c r="A455" s="15" t="s">
        <v>98</v>
      </c>
      <c r="B455" s="15" t="s">
        <v>227</v>
      </c>
      <c r="C455" s="15" t="s">
        <v>228</v>
      </c>
      <c r="D455" s="15" t="s">
        <v>233</v>
      </c>
      <c r="E455" s="15" t="s">
        <v>181</v>
      </c>
      <c r="F455" s="22">
        <v>0</v>
      </c>
      <c r="G455" s="22">
        <v>15</v>
      </c>
      <c r="H455" s="22">
        <v>0</v>
      </c>
      <c r="I455" s="22">
        <v>0</v>
      </c>
      <c r="J455" s="22">
        <v>0</v>
      </c>
      <c r="K455" s="22">
        <v>0</v>
      </c>
      <c r="L455" s="22">
        <v>0</v>
      </c>
      <c r="M455" s="22">
        <v>15</v>
      </c>
      <c r="N455" s="12">
        <f t="shared" si="17"/>
        <v>0</v>
      </c>
    </row>
    <row r="456" spans="1:14" x14ac:dyDescent="0.25">
      <c r="A456" s="15" t="s">
        <v>98</v>
      </c>
      <c r="B456" s="15" t="s">
        <v>252</v>
      </c>
      <c r="C456" s="15" t="s">
        <v>253</v>
      </c>
      <c r="D456" s="15" t="s">
        <v>261</v>
      </c>
      <c r="E456" s="15" t="s">
        <v>262</v>
      </c>
      <c r="F456" s="22">
        <v>45</v>
      </c>
      <c r="G456" s="22">
        <v>0</v>
      </c>
      <c r="H456" s="22">
        <v>0</v>
      </c>
      <c r="I456" s="22">
        <v>72</v>
      </c>
      <c r="J456" s="22">
        <v>18</v>
      </c>
      <c r="K456" s="22">
        <v>72</v>
      </c>
      <c r="L456" s="22">
        <v>0</v>
      </c>
      <c r="M456" s="22">
        <v>207</v>
      </c>
      <c r="N456" s="12">
        <f t="shared" si="17"/>
        <v>0.21739130434782608</v>
      </c>
    </row>
    <row r="457" spans="1:14" x14ac:dyDescent="0.25">
      <c r="A457" s="15" t="s">
        <v>98</v>
      </c>
      <c r="B457" s="15" t="s">
        <v>252</v>
      </c>
      <c r="C457" s="15" t="s">
        <v>253</v>
      </c>
      <c r="D457" s="15" t="s">
        <v>254</v>
      </c>
      <c r="E457" s="15" t="s">
        <v>255</v>
      </c>
      <c r="F457" s="22">
        <v>0</v>
      </c>
      <c r="G457" s="22">
        <v>130.5</v>
      </c>
      <c r="H457" s="22">
        <v>0</v>
      </c>
      <c r="I457" s="22">
        <v>0</v>
      </c>
      <c r="J457" s="22">
        <v>0</v>
      </c>
      <c r="K457" s="22">
        <v>0</v>
      </c>
      <c r="L457" s="22">
        <v>0</v>
      </c>
      <c r="M457" s="22">
        <v>130.5</v>
      </c>
      <c r="N457" s="12">
        <f t="shared" si="17"/>
        <v>0</v>
      </c>
    </row>
    <row r="458" spans="1:14" x14ac:dyDescent="0.25">
      <c r="A458" t="s">
        <v>100</v>
      </c>
      <c r="B458">
        <f>COUNTA(B414:B457)</f>
        <v>44</v>
      </c>
      <c r="F458">
        <f t="shared" ref="F458:M458" si="18">SUM(F414:F457)</f>
        <v>2115.6999999999998</v>
      </c>
      <c r="G458">
        <f t="shared" si="18"/>
        <v>22760.540000000005</v>
      </c>
      <c r="H458">
        <f t="shared" si="18"/>
        <v>2497.6000000000004</v>
      </c>
      <c r="I458">
        <f t="shared" si="18"/>
        <v>105</v>
      </c>
      <c r="J458">
        <f t="shared" si="18"/>
        <v>18</v>
      </c>
      <c r="K458">
        <f t="shared" si="18"/>
        <v>115.5</v>
      </c>
      <c r="L458">
        <f t="shared" si="18"/>
        <v>3.8600000000000003</v>
      </c>
      <c r="M458">
        <f t="shared" si="18"/>
        <v>27624.6</v>
      </c>
      <c r="N458" s="12">
        <f t="shared" si="17"/>
        <v>7.6587534299139171E-2</v>
      </c>
    </row>
    <row r="459" spans="1:14" x14ac:dyDescent="0.25">
      <c r="N459" s="12"/>
    </row>
    <row r="460" spans="1:14" x14ac:dyDescent="0.25">
      <c r="A460">
        <v>2021</v>
      </c>
      <c r="B460" t="s">
        <v>154</v>
      </c>
      <c r="C460" t="s">
        <v>155</v>
      </c>
      <c r="D460">
        <v>150</v>
      </c>
      <c r="E460" t="s">
        <v>157</v>
      </c>
      <c r="F460">
        <v>44.15</v>
      </c>
      <c r="G460">
        <v>422.3</v>
      </c>
      <c r="H460">
        <v>210.25</v>
      </c>
      <c r="I460">
        <v>0</v>
      </c>
      <c r="J460">
        <v>0</v>
      </c>
      <c r="K460">
        <v>0</v>
      </c>
      <c r="L460">
        <v>0</v>
      </c>
      <c r="M460">
        <v>676.7</v>
      </c>
      <c r="N460" s="12">
        <f>F460/M460</f>
        <v>6.5243091473326437E-2</v>
      </c>
    </row>
    <row r="461" spans="1:14" x14ac:dyDescent="0.25">
      <c r="A461">
        <v>2021</v>
      </c>
      <c r="B461" t="s">
        <v>154</v>
      </c>
      <c r="C461" t="s">
        <v>155</v>
      </c>
      <c r="D461">
        <v>151</v>
      </c>
      <c r="E461" t="s">
        <v>159</v>
      </c>
      <c r="F461">
        <v>34.65</v>
      </c>
      <c r="G461">
        <v>451.01</v>
      </c>
      <c r="H461">
        <v>12</v>
      </c>
      <c r="I461">
        <v>0</v>
      </c>
      <c r="J461">
        <v>0</v>
      </c>
      <c r="K461">
        <v>0</v>
      </c>
      <c r="L461">
        <v>0</v>
      </c>
      <c r="M461">
        <v>497.66</v>
      </c>
      <c r="N461" s="12">
        <f t="shared" ref="N461:N518" si="19">F461/M461</f>
        <v>6.9625848973194543E-2</v>
      </c>
    </row>
    <row r="462" spans="1:14" x14ac:dyDescent="0.25">
      <c r="A462">
        <v>2021</v>
      </c>
      <c r="B462" t="s">
        <v>154</v>
      </c>
      <c r="C462" t="s">
        <v>155</v>
      </c>
      <c r="D462">
        <v>148</v>
      </c>
      <c r="E462" t="s">
        <v>161</v>
      </c>
      <c r="F462">
        <v>47.89</v>
      </c>
      <c r="G462">
        <v>649.32000000000005</v>
      </c>
      <c r="H462">
        <v>12</v>
      </c>
      <c r="I462">
        <v>0</v>
      </c>
      <c r="J462">
        <v>0</v>
      </c>
      <c r="K462">
        <v>0</v>
      </c>
      <c r="L462">
        <v>0</v>
      </c>
      <c r="M462">
        <v>709.21</v>
      </c>
      <c r="N462" s="12">
        <f t="shared" si="19"/>
        <v>6.752583860915666E-2</v>
      </c>
    </row>
    <row r="463" spans="1:14" x14ac:dyDescent="0.25">
      <c r="A463">
        <v>2021</v>
      </c>
      <c r="B463" t="s">
        <v>154</v>
      </c>
      <c r="C463" t="s">
        <v>155</v>
      </c>
      <c r="D463">
        <v>149</v>
      </c>
      <c r="E463" t="s">
        <v>163</v>
      </c>
      <c r="F463">
        <v>20.67</v>
      </c>
      <c r="G463">
        <v>287.56</v>
      </c>
      <c r="H463">
        <v>6</v>
      </c>
      <c r="I463">
        <v>0</v>
      </c>
      <c r="J463">
        <v>0</v>
      </c>
      <c r="K463">
        <v>0</v>
      </c>
      <c r="L463">
        <v>0</v>
      </c>
      <c r="M463">
        <v>314.23</v>
      </c>
      <c r="N463" s="12">
        <f t="shared" si="19"/>
        <v>6.5779842790312834E-2</v>
      </c>
    </row>
    <row r="464" spans="1:14" x14ac:dyDescent="0.25">
      <c r="A464" s="24"/>
      <c r="B464" s="24"/>
      <c r="C464" s="24"/>
      <c r="D464" s="24"/>
      <c r="E464" s="24" t="s">
        <v>100</v>
      </c>
      <c r="F464" s="24">
        <f>SUM(F460:F463)</f>
        <v>147.36000000000001</v>
      </c>
      <c r="G464" s="24">
        <f t="shared" ref="G464:M464" si="20">SUM(G460:G463)</f>
        <v>1810.19</v>
      </c>
      <c r="H464" s="24">
        <f t="shared" si="20"/>
        <v>240.25</v>
      </c>
      <c r="I464" s="24">
        <f t="shared" si="20"/>
        <v>0</v>
      </c>
      <c r="J464" s="24">
        <f t="shared" si="20"/>
        <v>0</v>
      </c>
      <c r="K464" s="24">
        <f t="shared" si="20"/>
        <v>0</v>
      </c>
      <c r="L464" s="24">
        <f t="shared" si="20"/>
        <v>0</v>
      </c>
      <c r="M464" s="24">
        <f t="shared" si="20"/>
        <v>2197.8000000000002</v>
      </c>
      <c r="N464" s="25">
        <f t="shared" si="19"/>
        <v>6.7048867048867047E-2</v>
      </c>
    </row>
    <row r="465" spans="1:14" x14ac:dyDescent="0.25">
      <c r="A465">
        <v>2021</v>
      </c>
      <c r="B465" t="s">
        <v>164</v>
      </c>
      <c r="C465" t="s">
        <v>112</v>
      </c>
      <c r="D465">
        <v>173</v>
      </c>
      <c r="E465" t="s">
        <v>166</v>
      </c>
      <c r="F465">
        <v>0</v>
      </c>
      <c r="G465">
        <v>581.35</v>
      </c>
      <c r="H465">
        <v>14.4</v>
      </c>
      <c r="I465">
        <v>0</v>
      </c>
      <c r="J465">
        <v>0</v>
      </c>
      <c r="K465">
        <v>0</v>
      </c>
      <c r="L465">
        <v>0</v>
      </c>
      <c r="M465">
        <v>595.75</v>
      </c>
      <c r="N465" s="12">
        <f t="shared" si="19"/>
        <v>0</v>
      </c>
    </row>
    <row r="466" spans="1:14" x14ac:dyDescent="0.25">
      <c r="A466">
        <v>2021</v>
      </c>
      <c r="B466" t="s">
        <v>164</v>
      </c>
      <c r="C466" t="s">
        <v>112</v>
      </c>
      <c r="D466">
        <v>168</v>
      </c>
      <c r="E466" t="s">
        <v>168</v>
      </c>
      <c r="F466">
        <v>0</v>
      </c>
      <c r="G466">
        <v>419.3</v>
      </c>
      <c r="H466">
        <v>7.8</v>
      </c>
      <c r="I466">
        <v>0</v>
      </c>
      <c r="J466">
        <v>0</v>
      </c>
      <c r="K466">
        <v>0</v>
      </c>
      <c r="L466">
        <v>0</v>
      </c>
      <c r="M466">
        <v>427.1</v>
      </c>
      <c r="N466" s="12">
        <f t="shared" si="19"/>
        <v>0</v>
      </c>
    </row>
    <row r="467" spans="1:14" x14ac:dyDescent="0.25">
      <c r="A467" s="24"/>
      <c r="B467" s="24"/>
      <c r="C467" s="24"/>
      <c r="D467" s="24"/>
      <c r="E467" s="24" t="s">
        <v>100</v>
      </c>
      <c r="F467" s="24">
        <f>SUM(F465:F466)</f>
        <v>0</v>
      </c>
      <c r="G467" s="24">
        <f t="shared" ref="G467:M467" si="21">SUM(G465:G466)</f>
        <v>1000.6500000000001</v>
      </c>
      <c r="H467" s="24">
        <f t="shared" si="21"/>
        <v>22.2</v>
      </c>
      <c r="I467" s="24">
        <f t="shared" si="21"/>
        <v>0</v>
      </c>
      <c r="J467" s="24">
        <f t="shared" si="21"/>
        <v>0</v>
      </c>
      <c r="K467" s="24">
        <f t="shared" si="21"/>
        <v>0</v>
      </c>
      <c r="L467" s="24">
        <f t="shared" si="21"/>
        <v>0</v>
      </c>
      <c r="M467" s="24">
        <f t="shared" si="21"/>
        <v>1022.85</v>
      </c>
      <c r="N467" s="25">
        <f t="shared" si="19"/>
        <v>0</v>
      </c>
    </row>
    <row r="468" spans="1:14" x14ac:dyDescent="0.25">
      <c r="A468">
        <v>2021</v>
      </c>
      <c r="B468" t="s">
        <v>169</v>
      </c>
      <c r="C468" t="s">
        <v>117</v>
      </c>
      <c r="D468">
        <v>159</v>
      </c>
      <c r="E468" t="s">
        <v>171</v>
      </c>
      <c r="F468">
        <v>76.8</v>
      </c>
      <c r="G468">
        <v>338.2</v>
      </c>
      <c r="H468">
        <v>41</v>
      </c>
      <c r="I468">
        <v>0</v>
      </c>
      <c r="J468">
        <v>0</v>
      </c>
      <c r="K468">
        <v>0</v>
      </c>
      <c r="L468">
        <v>0</v>
      </c>
      <c r="M468">
        <v>456</v>
      </c>
      <c r="N468" s="12">
        <f t="shared" si="19"/>
        <v>0.16842105263157894</v>
      </c>
    </row>
    <row r="469" spans="1:14" x14ac:dyDescent="0.25">
      <c r="A469">
        <v>2021</v>
      </c>
      <c r="B469" t="s">
        <v>169</v>
      </c>
      <c r="C469" t="s">
        <v>117</v>
      </c>
      <c r="D469">
        <v>162</v>
      </c>
      <c r="E469" t="s">
        <v>173</v>
      </c>
      <c r="F469">
        <v>14.5</v>
      </c>
      <c r="G469">
        <v>276.85000000000002</v>
      </c>
      <c r="H469">
        <v>4.5</v>
      </c>
      <c r="I469">
        <v>6</v>
      </c>
      <c r="J469">
        <v>0</v>
      </c>
      <c r="K469">
        <v>6</v>
      </c>
      <c r="L469">
        <v>0</v>
      </c>
      <c r="M469">
        <v>307.85000000000002</v>
      </c>
      <c r="N469" s="12">
        <f t="shared" si="19"/>
        <v>4.7100860808835465E-2</v>
      </c>
    </row>
    <row r="470" spans="1:14" x14ac:dyDescent="0.25">
      <c r="A470">
        <v>2021</v>
      </c>
      <c r="B470" t="s">
        <v>169</v>
      </c>
      <c r="C470" t="s">
        <v>117</v>
      </c>
      <c r="D470">
        <v>143</v>
      </c>
      <c r="E470" t="s">
        <v>175</v>
      </c>
      <c r="F470">
        <v>0</v>
      </c>
      <c r="G470">
        <v>479.4</v>
      </c>
      <c r="H470">
        <v>10.5</v>
      </c>
      <c r="I470">
        <v>0</v>
      </c>
      <c r="J470">
        <v>0</v>
      </c>
      <c r="K470">
        <v>0</v>
      </c>
      <c r="L470">
        <v>0</v>
      </c>
      <c r="M470">
        <v>489.9</v>
      </c>
      <c r="N470" s="12">
        <f t="shared" si="19"/>
        <v>0</v>
      </c>
    </row>
    <row r="471" spans="1:14" x14ac:dyDescent="0.25">
      <c r="A471">
        <v>2021</v>
      </c>
      <c r="B471" t="s">
        <v>169</v>
      </c>
      <c r="C471" t="s">
        <v>117</v>
      </c>
      <c r="D471">
        <v>157</v>
      </c>
      <c r="E471" t="s">
        <v>177</v>
      </c>
      <c r="F471">
        <v>24</v>
      </c>
      <c r="G471">
        <v>355.5</v>
      </c>
      <c r="H471">
        <v>58.5</v>
      </c>
      <c r="I471">
        <v>0</v>
      </c>
      <c r="J471">
        <v>0</v>
      </c>
      <c r="K471">
        <v>0</v>
      </c>
      <c r="L471">
        <v>0</v>
      </c>
      <c r="M471">
        <v>438</v>
      </c>
      <c r="N471" s="12">
        <f t="shared" si="19"/>
        <v>5.4794520547945202E-2</v>
      </c>
    </row>
    <row r="472" spans="1:14" x14ac:dyDescent="0.25">
      <c r="A472">
        <v>2021</v>
      </c>
      <c r="B472" t="s">
        <v>169</v>
      </c>
      <c r="C472" t="s">
        <v>117</v>
      </c>
      <c r="D472">
        <v>170</v>
      </c>
      <c r="E472" t="s">
        <v>179</v>
      </c>
      <c r="F472">
        <v>40</v>
      </c>
      <c r="G472">
        <v>593.25</v>
      </c>
      <c r="H472">
        <v>21</v>
      </c>
      <c r="I472">
        <v>0</v>
      </c>
      <c r="J472">
        <v>0</v>
      </c>
      <c r="K472">
        <v>0</v>
      </c>
      <c r="L472">
        <v>0</v>
      </c>
      <c r="M472">
        <v>654.25</v>
      </c>
      <c r="N472" s="12">
        <f t="shared" si="19"/>
        <v>6.1138708444784105E-2</v>
      </c>
    </row>
    <row r="473" spans="1:14" x14ac:dyDescent="0.25">
      <c r="A473">
        <v>2021</v>
      </c>
      <c r="B473" t="s">
        <v>169</v>
      </c>
      <c r="C473" t="s">
        <v>117</v>
      </c>
      <c r="D473">
        <v>188</v>
      </c>
      <c r="E473" t="s">
        <v>181</v>
      </c>
      <c r="F473">
        <v>9.9</v>
      </c>
      <c r="G473">
        <v>315.85000000000002</v>
      </c>
      <c r="H473">
        <v>6.75</v>
      </c>
      <c r="I473">
        <v>0</v>
      </c>
      <c r="J473">
        <v>0</v>
      </c>
      <c r="K473">
        <v>0</v>
      </c>
      <c r="L473">
        <v>0</v>
      </c>
      <c r="M473">
        <v>332.5</v>
      </c>
      <c r="N473" s="12">
        <f t="shared" si="19"/>
        <v>2.9774436090225564E-2</v>
      </c>
    </row>
    <row r="474" spans="1:14" x14ac:dyDescent="0.25">
      <c r="A474" s="24"/>
      <c r="B474" s="24"/>
      <c r="C474" s="24"/>
      <c r="D474" s="24"/>
      <c r="E474" s="24" t="s">
        <v>100</v>
      </c>
      <c r="F474" s="24">
        <f>SUM(F468:F473)</f>
        <v>165.20000000000002</v>
      </c>
      <c r="G474" s="24">
        <f t="shared" ref="G474:M474" si="22">SUM(G468:G473)</f>
        <v>2359.0499999999997</v>
      </c>
      <c r="H474" s="24">
        <f t="shared" si="22"/>
        <v>142.25</v>
      </c>
      <c r="I474" s="24">
        <f t="shared" si="22"/>
        <v>6</v>
      </c>
      <c r="J474" s="24">
        <f t="shared" si="22"/>
        <v>0</v>
      </c>
      <c r="K474" s="24">
        <f t="shared" si="22"/>
        <v>6</v>
      </c>
      <c r="L474" s="24">
        <f t="shared" si="22"/>
        <v>0</v>
      </c>
      <c r="M474" s="24">
        <f t="shared" si="22"/>
        <v>2678.5</v>
      </c>
      <c r="N474" s="25">
        <f t="shared" si="19"/>
        <v>6.1676311368303163E-2</v>
      </c>
    </row>
    <row r="475" spans="1:14" x14ac:dyDescent="0.25">
      <c r="A475">
        <v>2021</v>
      </c>
      <c r="B475" t="s">
        <v>182</v>
      </c>
      <c r="C475" t="s">
        <v>120</v>
      </c>
      <c r="D475">
        <v>139</v>
      </c>
      <c r="E475" t="s">
        <v>184</v>
      </c>
      <c r="F475">
        <v>49.3</v>
      </c>
      <c r="G475">
        <v>264.3</v>
      </c>
      <c r="H475">
        <v>38.299999999999997</v>
      </c>
      <c r="I475">
        <v>0</v>
      </c>
      <c r="J475">
        <v>0</v>
      </c>
      <c r="K475">
        <v>0</v>
      </c>
      <c r="L475">
        <v>0</v>
      </c>
      <c r="M475">
        <v>351.9</v>
      </c>
      <c r="N475" s="12">
        <f t="shared" si="19"/>
        <v>0.14009661835748793</v>
      </c>
    </row>
    <row r="476" spans="1:14" x14ac:dyDescent="0.25">
      <c r="A476">
        <v>2021</v>
      </c>
      <c r="B476" t="s">
        <v>182</v>
      </c>
      <c r="C476" t="s">
        <v>120</v>
      </c>
      <c r="D476">
        <v>141</v>
      </c>
      <c r="E476" t="s">
        <v>186</v>
      </c>
      <c r="F476">
        <v>59</v>
      </c>
      <c r="G476">
        <v>409.3</v>
      </c>
      <c r="H476">
        <v>27</v>
      </c>
      <c r="I476">
        <v>0</v>
      </c>
      <c r="J476">
        <v>0</v>
      </c>
      <c r="K476">
        <v>0</v>
      </c>
      <c r="L476">
        <v>0</v>
      </c>
      <c r="M476">
        <v>495.3</v>
      </c>
      <c r="N476" s="12">
        <f t="shared" si="19"/>
        <v>0.11911972541893802</v>
      </c>
    </row>
    <row r="477" spans="1:14" x14ac:dyDescent="0.25">
      <c r="A477">
        <v>2021</v>
      </c>
      <c r="B477" t="s">
        <v>182</v>
      </c>
      <c r="C477" t="s">
        <v>120</v>
      </c>
      <c r="D477">
        <v>152</v>
      </c>
      <c r="E477" t="s">
        <v>188</v>
      </c>
      <c r="F477">
        <v>50.45</v>
      </c>
      <c r="G477">
        <v>310.75</v>
      </c>
      <c r="H477">
        <v>8.9</v>
      </c>
      <c r="I477">
        <v>0</v>
      </c>
      <c r="J477">
        <v>0</v>
      </c>
      <c r="K477">
        <v>4.5</v>
      </c>
      <c r="L477">
        <v>0</v>
      </c>
      <c r="M477">
        <v>374.6</v>
      </c>
      <c r="N477" s="12">
        <f t="shared" si="19"/>
        <v>0.13467698878804057</v>
      </c>
    </row>
    <row r="478" spans="1:14" x14ac:dyDescent="0.25">
      <c r="A478">
        <v>2021</v>
      </c>
      <c r="B478" t="s">
        <v>182</v>
      </c>
      <c r="C478" t="s">
        <v>120</v>
      </c>
      <c r="D478">
        <v>186</v>
      </c>
      <c r="E478" t="s">
        <v>273</v>
      </c>
      <c r="F478">
        <v>56.45</v>
      </c>
      <c r="G478">
        <v>239</v>
      </c>
      <c r="H478">
        <v>6.5</v>
      </c>
      <c r="I478">
        <v>0</v>
      </c>
      <c r="J478">
        <v>0</v>
      </c>
      <c r="K478">
        <v>0</v>
      </c>
      <c r="L478">
        <v>0</v>
      </c>
      <c r="M478">
        <v>301.95</v>
      </c>
      <c r="N478" s="12">
        <f t="shared" si="19"/>
        <v>0.18695148203344927</v>
      </c>
    </row>
    <row r="479" spans="1:14" x14ac:dyDescent="0.25">
      <c r="A479">
        <v>2021</v>
      </c>
      <c r="B479" t="s">
        <v>182</v>
      </c>
      <c r="C479" t="s">
        <v>120</v>
      </c>
      <c r="D479">
        <v>140</v>
      </c>
      <c r="E479" t="s">
        <v>190</v>
      </c>
      <c r="F479">
        <v>72.599999999999994</v>
      </c>
      <c r="G479">
        <v>277.10000000000002</v>
      </c>
      <c r="H479">
        <v>88.4</v>
      </c>
      <c r="I479">
        <v>27</v>
      </c>
      <c r="J479">
        <v>0</v>
      </c>
      <c r="K479">
        <v>33</v>
      </c>
      <c r="L479">
        <v>0</v>
      </c>
      <c r="M479">
        <v>498.1</v>
      </c>
      <c r="N479" s="12">
        <f t="shared" si="19"/>
        <v>0.14575386468580603</v>
      </c>
    </row>
    <row r="480" spans="1:14" x14ac:dyDescent="0.25">
      <c r="A480" s="24"/>
      <c r="B480" s="24"/>
      <c r="C480" s="24"/>
      <c r="D480" s="24"/>
      <c r="E480" s="24" t="s">
        <v>100</v>
      </c>
      <c r="F480" s="24">
        <f>SUM(F475:F479)</f>
        <v>287.79999999999995</v>
      </c>
      <c r="G480" s="24">
        <f t="shared" ref="G480:M480" si="23">SUM(G475:G479)</f>
        <v>1500.4499999999998</v>
      </c>
      <c r="H480" s="24">
        <f t="shared" si="23"/>
        <v>169.10000000000002</v>
      </c>
      <c r="I480" s="24">
        <f t="shared" si="23"/>
        <v>27</v>
      </c>
      <c r="J480" s="24">
        <f t="shared" si="23"/>
        <v>0</v>
      </c>
      <c r="K480" s="24">
        <f t="shared" si="23"/>
        <v>37.5</v>
      </c>
      <c r="L480" s="24">
        <f t="shared" si="23"/>
        <v>0</v>
      </c>
      <c r="M480" s="24">
        <f t="shared" si="23"/>
        <v>2021.8500000000004</v>
      </c>
      <c r="N480" s="25">
        <f t="shared" si="19"/>
        <v>0.14234488216237601</v>
      </c>
    </row>
    <row r="481" spans="1:14" x14ac:dyDescent="0.25">
      <c r="A481">
        <v>2021</v>
      </c>
      <c r="B481" t="s">
        <v>191</v>
      </c>
      <c r="C481" t="s">
        <v>192</v>
      </c>
      <c r="D481">
        <v>197</v>
      </c>
      <c r="E481" t="s">
        <v>287</v>
      </c>
      <c r="F481">
        <v>0</v>
      </c>
      <c r="G481">
        <v>180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180</v>
      </c>
      <c r="N481" s="12">
        <f t="shared" si="19"/>
        <v>0</v>
      </c>
    </row>
    <row r="482" spans="1:14" x14ac:dyDescent="0.25">
      <c r="A482">
        <v>2021</v>
      </c>
      <c r="B482" t="s">
        <v>191</v>
      </c>
      <c r="C482" t="s">
        <v>192</v>
      </c>
      <c r="D482">
        <v>178</v>
      </c>
      <c r="E482" t="s">
        <v>247</v>
      </c>
      <c r="F482">
        <v>397.4</v>
      </c>
      <c r="G482">
        <v>1681.15</v>
      </c>
      <c r="H482">
        <v>355.5</v>
      </c>
      <c r="I482">
        <v>0</v>
      </c>
      <c r="J482">
        <v>0</v>
      </c>
      <c r="K482">
        <v>0</v>
      </c>
      <c r="L482">
        <v>0</v>
      </c>
      <c r="M482">
        <v>2434.0500000000002</v>
      </c>
      <c r="N482" s="12">
        <f t="shared" si="19"/>
        <v>0.16326698301185266</v>
      </c>
    </row>
    <row r="483" spans="1:14" x14ac:dyDescent="0.25">
      <c r="A483" s="24"/>
      <c r="B483" s="24"/>
      <c r="C483" s="24"/>
      <c r="D483" s="24"/>
      <c r="E483" s="24" t="s">
        <v>100</v>
      </c>
      <c r="F483" s="24">
        <f>SUM(F481:F482)</f>
        <v>397.4</v>
      </c>
      <c r="G483" s="24">
        <f t="shared" ref="G483:M483" si="24">SUM(G481:G482)</f>
        <v>1861.15</v>
      </c>
      <c r="H483" s="24">
        <f t="shared" si="24"/>
        <v>355.5</v>
      </c>
      <c r="I483" s="24">
        <f t="shared" si="24"/>
        <v>0</v>
      </c>
      <c r="J483" s="24">
        <f t="shared" si="24"/>
        <v>0</v>
      </c>
      <c r="K483" s="24">
        <f t="shared" si="24"/>
        <v>0</v>
      </c>
      <c r="L483" s="24">
        <f t="shared" si="24"/>
        <v>0</v>
      </c>
      <c r="M483" s="24">
        <f t="shared" si="24"/>
        <v>2614.0500000000002</v>
      </c>
      <c r="N483" s="25">
        <f t="shared" si="19"/>
        <v>0.1520246361010692</v>
      </c>
    </row>
    <row r="484" spans="1:14" x14ac:dyDescent="0.25">
      <c r="A484">
        <v>2021</v>
      </c>
      <c r="B484" t="s">
        <v>195</v>
      </c>
      <c r="C484" t="s">
        <v>123</v>
      </c>
      <c r="D484">
        <v>190</v>
      </c>
      <c r="E484" t="s">
        <v>197</v>
      </c>
      <c r="F484">
        <v>0</v>
      </c>
      <c r="G484">
        <v>1038.4000000000001</v>
      </c>
      <c r="H484">
        <v>146.69999999999999</v>
      </c>
      <c r="I484">
        <v>0</v>
      </c>
      <c r="J484">
        <v>0</v>
      </c>
      <c r="K484">
        <v>0</v>
      </c>
      <c r="L484">
        <v>0</v>
      </c>
      <c r="M484">
        <v>1185.0999999999999</v>
      </c>
      <c r="N484" s="12">
        <f t="shared" si="19"/>
        <v>0</v>
      </c>
    </row>
    <row r="485" spans="1:14" x14ac:dyDescent="0.25">
      <c r="A485">
        <v>2021</v>
      </c>
      <c r="B485" t="s">
        <v>195</v>
      </c>
      <c r="C485" t="s">
        <v>123</v>
      </c>
      <c r="D485">
        <v>205</v>
      </c>
      <c r="E485" t="s">
        <v>288</v>
      </c>
      <c r="F485">
        <v>0</v>
      </c>
      <c r="G485">
        <v>76.599999999999994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76.599999999999994</v>
      </c>
      <c r="N485" s="12">
        <f t="shared" si="19"/>
        <v>0</v>
      </c>
    </row>
    <row r="486" spans="1:14" x14ac:dyDescent="0.25">
      <c r="A486">
        <v>2021</v>
      </c>
      <c r="B486" t="s">
        <v>195</v>
      </c>
      <c r="C486" t="s">
        <v>123</v>
      </c>
      <c r="D486">
        <v>198</v>
      </c>
      <c r="E486" t="s">
        <v>289</v>
      </c>
      <c r="F486">
        <v>0</v>
      </c>
      <c r="G486">
        <v>62.4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62.4</v>
      </c>
      <c r="N486" s="12">
        <f t="shared" si="19"/>
        <v>0</v>
      </c>
    </row>
    <row r="487" spans="1:14" x14ac:dyDescent="0.25">
      <c r="A487">
        <v>2021</v>
      </c>
      <c r="B487" t="s">
        <v>195</v>
      </c>
      <c r="C487" t="s">
        <v>123</v>
      </c>
      <c r="D487">
        <v>194</v>
      </c>
      <c r="E487" t="s">
        <v>284</v>
      </c>
      <c r="F487">
        <v>0</v>
      </c>
      <c r="G487">
        <v>347.2</v>
      </c>
      <c r="H487">
        <v>0.8</v>
      </c>
      <c r="I487">
        <v>0</v>
      </c>
      <c r="J487">
        <v>0</v>
      </c>
      <c r="K487">
        <v>0</v>
      </c>
      <c r="L487">
        <v>0</v>
      </c>
      <c r="M487">
        <v>348</v>
      </c>
      <c r="N487" s="12">
        <f t="shared" si="19"/>
        <v>0</v>
      </c>
    </row>
    <row r="488" spans="1:14" x14ac:dyDescent="0.25">
      <c r="A488" s="24"/>
      <c r="B488" s="24"/>
      <c r="C488" s="24"/>
      <c r="D488" s="24"/>
      <c r="E488" s="24" t="s">
        <v>100</v>
      </c>
      <c r="F488" s="24">
        <f>SUM(F484:F487)</f>
        <v>0</v>
      </c>
      <c r="G488" s="24">
        <f t="shared" ref="G488:M488" si="25">SUM(G484:G487)</f>
        <v>1524.6000000000001</v>
      </c>
      <c r="H488" s="24">
        <f t="shared" si="25"/>
        <v>147.5</v>
      </c>
      <c r="I488" s="24">
        <f t="shared" si="25"/>
        <v>0</v>
      </c>
      <c r="J488" s="24">
        <f t="shared" si="25"/>
        <v>0</v>
      </c>
      <c r="K488" s="24">
        <f t="shared" si="25"/>
        <v>0</v>
      </c>
      <c r="L488" s="24">
        <f t="shared" si="25"/>
        <v>0</v>
      </c>
      <c r="M488" s="24">
        <f t="shared" si="25"/>
        <v>1672.1</v>
      </c>
      <c r="N488" s="25">
        <f t="shared" si="19"/>
        <v>0</v>
      </c>
    </row>
    <row r="489" spans="1:14" x14ac:dyDescent="0.25">
      <c r="A489">
        <v>2021</v>
      </c>
      <c r="B489" t="s">
        <v>198</v>
      </c>
      <c r="C489" t="s">
        <v>199</v>
      </c>
      <c r="D489">
        <v>160</v>
      </c>
      <c r="E489" t="s">
        <v>201</v>
      </c>
      <c r="F489">
        <v>25.6</v>
      </c>
      <c r="G489">
        <v>499.35</v>
      </c>
      <c r="H489">
        <v>236.5</v>
      </c>
      <c r="I489">
        <v>0</v>
      </c>
      <c r="J489">
        <v>0</v>
      </c>
      <c r="K489">
        <v>0</v>
      </c>
      <c r="L489">
        <v>0</v>
      </c>
      <c r="M489">
        <v>761.45</v>
      </c>
      <c r="N489" s="12">
        <f t="shared" si="19"/>
        <v>3.362006697747718E-2</v>
      </c>
    </row>
    <row r="490" spans="1:14" x14ac:dyDescent="0.25">
      <c r="A490">
        <v>2021</v>
      </c>
      <c r="B490" t="s">
        <v>198</v>
      </c>
      <c r="C490" t="s">
        <v>199</v>
      </c>
      <c r="D490">
        <v>161</v>
      </c>
      <c r="E490" t="s">
        <v>173</v>
      </c>
      <c r="F490">
        <v>35.85</v>
      </c>
      <c r="G490">
        <v>425.7</v>
      </c>
      <c r="H490">
        <v>24.24</v>
      </c>
      <c r="I490">
        <v>0</v>
      </c>
      <c r="J490">
        <v>0</v>
      </c>
      <c r="K490">
        <v>0</v>
      </c>
      <c r="L490">
        <v>0</v>
      </c>
      <c r="M490">
        <v>485.79</v>
      </c>
      <c r="N490" s="12">
        <f t="shared" si="19"/>
        <v>7.379731982955598E-2</v>
      </c>
    </row>
    <row r="491" spans="1:14" x14ac:dyDescent="0.25">
      <c r="A491">
        <v>2021</v>
      </c>
      <c r="B491" t="s">
        <v>198</v>
      </c>
      <c r="C491" t="s">
        <v>199</v>
      </c>
      <c r="D491">
        <v>163</v>
      </c>
      <c r="E491" t="s">
        <v>204</v>
      </c>
      <c r="F491">
        <v>41.74</v>
      </c>
      <c r="G491">
        <v>753.43</v>
      </c>
      <c r="H491">
        <v>181.7</v>
      </c>
      <c r="I491">
        <v>0</v>
      </c>
      <c r="J491">
        <v>0</v>
      </c>
      <c r="K491">
        <v>0</v>
      </c>
      <c r="L491">
        <v>0</v>
      </c>
      <c r="M491">
        <v>976.87</v>
      </c>
      <c r="N491" s="12">
        <f t="shared" si="19"/>
        <v>4.2728305711097689E-2</v>
      </c>
    </row>
    <row r="492" spans="1:14" x14ac:dyDescent="0.25">
      <c r="A492">
        <v>2021</v>
      </c>
      <c r="B492" t="s">
        <v>198</v>
      </c>
      <c r="C492" t="s">
        <v>199</v>
      </c>
      <c r="D492">
        <v>142</v>
      </c>
      <c r="E492" t="s">
        <v>175</v>
      </c>
      <c r="F492">
        <v>52.45</v>
      </c>
      <c r="G492">
        <v>813.16</v>
      </c>
      <c r="H492">
        <v>26.55</v>
      </c>
      <c r="I492">
        <v>0</v>
      </c>
      <c r="J492">
        <v>0</v>
      </c>
      <c r="K492">
        <v>0</v>
      </c>
      <c r="L492">
        <v>0</v>
      </c>
      <c r="M492">
        <v>892.16</v>
      </c>
      <c r="N492" s="12">
        <f t="shared" si="19"/>
        <v>5.8789903156384507E-2</v>
      </c>
    </row>
    <row r="493" spans="1:14" x14ac:dyDescent="0.25">
      <c r="A493">
        <v>2021</v>
      </c>
      <c r="B493" t="s">
        <v>198</v>
      </c>
      <c r="C493" t="s">
        <v>199</v>
      </c>
      <c r="D493">
        <v>169</v>
      </c>
      <c r="E493" t="s">
        <v>179</v>
      </c>
      <c r="F493">
        <v>30.3</v>
      </c>
      <c r="G493">
        <v>914.1</v>
      </c>
      <c r="H493">
        <v>37.299999999999997</v>
      </c>
      <c r="I493">
        <v>0</v>
      </c>
      <c r="J493">
        <v>0</v>
      </c>
      <c r="K493">
        <v>0</v>
      </c>
      <c r="L493">
        <v>0</v>
      </c>
      <c r="M493">
        <v>981.7</v>
      </c>
      <c r="N493" s="12">
        <f t="shared" si="19"/>
        <v>3.086482632168687E-2</v>
      </c>
    </row>
    <row r="494" spans="1:14" x14ac:dyDescent="0.25">
      <c r="A494" s="24"/>
      <c r="B494" s="24"/>
      <c r="C494" s="24"/>
      <c r="D494" s="24"/>
      <c r="E494" s="24" t="s">
        <v>100</v>
      </c>
      <c r="F494" s="24">
        <f>SUM(F489:F493)</f>
        <v>185.94</v>
      </c>
      <c r="G494" s="24">
        <f t="shared" ref="G494:L494" si="26">SUM(G489:G493)</f>
        <v>3405.74</v>
      </c>
      <c r="H494" s="24">
        <f t="shared" si="26"/>
        <v>506.29</v>
      </c>
      <c r="I494" s="24">
        <f t="shared" si="26"/>
        <v>0</v>
      </c>
      <c r="J494" s="24">
        <f t="shared" si="26"/>
        <v>0</v>
      </c>
      <c r="K494" s="24">
        <f t="shared" si="26"/>
        <v>0</v>
      </c>
      <c r="L494" s="24">
        <f t="shared" si="26"/>
        <v>0</v>
      </c>
      <c r="M494" s="24">
        <f>SUM(M489:M493)</f>
        <v>4097.97</v>
      </c>
      <c r="N494" s="25">
        <f t="shared" si="19"/>
        <v>4.5373685019656072E-2</v>
      </c>
    </row>
    <row r="495" spans="1:14" x14ac:dyDescent="0.25">
      <c r="A495">
        <v>2021</v>
      </c>
      <c r="B495" t="s">
        <v>207</v>
      </c>
      <c r="C495" t="s">
        <v>121</v>
      </c>
      <c r="D495">
        <v>189</v>
      </c>
      <c r="E495" t="s">
        <v>278</v>
      </c>
      <c r="F495">
        <v>0</v>
      </c>
      <c r="G495">
        <v>372</v>
      </c>
      <c r="H495">
        <v>42</v>
      </c>
      <c r="I495">
        <v>0</v>
      </c>
      <c r="J495">
        <v>0</v>
      </c>
      <c r="K495">
        <v>0</v>
      </c>
      <c r="L495">
        <v>0</v>
      </c>
      <c r="M495">
        <v>414</v>
      </c>
      <c r="N495" s="12">
        <f t="shared" si="19"/>
        <v>0</v>
      </c>
    </row>
    <row r="496" spans="1:14" x14ac:dyDescent="0.25">
      <c r="A496">
        <v>2021</v>
      </c>
      <c r="B496" t="s">
        <v>207</v>
      </c>
      <c r="C496" t="s">
        <v>121</v>
      </c>
      <c r="D496">
        <v>156</v>
      </c>
      <c r="E496" t="s">
        <v>177</v>
      </c>
      <c r="F496">
        <v>277.5</v>
      </c>
      <c r="G496">
        <v>1809.64</v>
      </c>
      <c r="H496">
        <v>274.5</v>
      </c>
      <c r="I496">
        <v>0</v>
      </c>
      <c r="J496">
        <v>0</v>
      </c>
      <c r="K496">
        <v>0</v>
      </c>
      <c r="L496">
        <v>0.86</v>
      </c>
      <c r="M496">
        <v>2362.5</v>
      </c>
      <c r="N496" s="12">
        <f t="shared" si="19"/>
        <v>0.11746031746031746</v>
      </c>
    </row>
    <row r="497" spans="1:14" x14ac:dyDescent="0.25">
      <c r="A497" s="24"/>
      <c r="B497" s="24"/>
      <c r="C497" s="24"/>
      <c r="D497" s="24"/>
      <c r="E497" s="24" t="s">
        <v>100</v>
      </c>
      <c r="F497" s="24">
        <f>SUM(F495:F496)</f>
        <v>277.5</v>
      </c>
      <c r="G497" s="24">
        <f t="shared" ref="G497:M497" si="27">SUM(G495:G496)</f>
        <v>2181.6400000000003</v>
      </c>
      <c r="H497" s="24">
        <f t="shared" si="27"/>
        <v>316.5</v>
      </c>
      <c r="I497" s="24">
        <f t="shared" si="27"/>
        <v>0</v>
      </c>
      <c r="J497" s="24">
        <f t="shared" si="27"/>
        <v>0</v>
      </c>
      <c r="K497" s="24">
        <f t="shared" si="27"/>
        <v>0</v>
      </c>
      <c r="L497" s="24">
        <f t="shared" si="27"/>
        <v>0.86</v>
      </c>
      <c r="M497" s="24">
        <f t="shared" si="27"/>
        <v>2776.5</v>
      </c>
      <c r="N497" s="25">
        <f t="shared" si="19"/>
        <v>9.9945975148568345E-2</v>
      </c>
    </row>
    <row r="498" spans="1:14" x14ac:dyDescent="0.25">
      <c r="A498">
        <v>2021</v>
      </c>
      <c r="B498" t="s">
        <v>209</v>
      </c>
      <c r="C498" t="s">
        <v>210</v>
      </c>
      <c r="D498">
        <v>158</v>
      </c>
      <c r="E498" t="s">
        <v>171</v>
      </c>
      <c r="F498">
        <v>151.30000000000001</v>
      </c>
      <c r="G498">
        <v>843.15</v>
      </c>
      <c r="H498">
        <v>229.5</v>
      </c>
      <c r="I498">
        <v>0</v>
      </c>
      <c r="J498">
        <v>0</v>
      </c>
      <c r="K498">
        <v>0</v>
      </c>
      <c r="L498">
        <v>0</v>
      </c>
      <c r="M498">
        <v>1223.95</v>
      </c>
      <c r="N498" s="12">
        <f t="shared" si="19"/>
        <v>0.12361616079088199</v>
      </c>
    </row>
    <row r="499" spans="1:14" x14ac:dyDescent="0.25">
      <c r="A499">
        <v>2021</v>
      </c>
      <c r="B499" t="s">
        <v>209</v>
      </c>
      <c r="C499" t="s">
        <v>210</v>
      </c>
      <c r="D499">
        <v>146</v>
      </c>
      <c r="E499" t="s">
        <v>213</v>
      </c>
      <c r="F499">
        <v>11.4</v>
      </c>
      <c r="G499">
        <v>290.8</v>
      </c>
      <c r="H499">
        <v>15.7</v>
      </c>
      <c r="I499">
        <v>0</v>
      </c>
      <c r="J499">
        <v>0</v>
      </c>
      <c r="K499">
        <v>0</v>
      </c>
      <c r="L499">
        <v>0</v>
      </c>
      <c r="M499">
        <v>317.89999999999998</v>
      </c>
      <c r="N499" s="12">
        <f t="shared" si="19"/>
        <v>3.5860333438188112E-2</v>
      </c>
    </row>
    <row r="500" spans="1:14" x14ac:dyDescent="0.25">
      <c r="A500" s="24"/>
      <c r="B500" s="24"/>
      <c r="C500" s="24"/>
      <c r="D500" s="24"/>
      <c r="E500" s="24" t="s">
        <v>100</v>
      </c>
      <c r="F500" s="24">
        <f>SUM(F498:F499)</f>
        <v>162.70000000000002</v>
      </c>
      <c r="G500" s="24">
        <f t="shared" ref="G500:M500" si="28">SUM(G498:G499)</f>
        <v>1133.95</v>
      </c>
      <c r="H500" s="24">
        <f t="shared" si="28"/>
        <v>245.2</v>
      </c>
      <c r="I500" s="24">
        <f t="shared" si="28"/>
        <v>0</v>
      </c>
      <c r="J500" s="24">
        <f t="shared" si="28"/>
        <v>0</v>
      </c>
      <c r="K500" s="24">
        <f t="shared" si="28"/>
        <v>0</v>
      </c>
      <c r="L500" s="24">
        <f t="shared" si="28"/>
        <v>0</v>
      </c>
      <c r="M500" s="24">
        <f t="shared" si="28"/>
        <v>1541.85</v>
      </c>
      <c r="N500" s="25">
        <f t="shared" si="19"/>
        <v>0.10552258650322666</v>
      </c>
    </row>
    <row r="501" spans="1:14" x14ac:dyDescent="0.25">
      <c r="A501">
        <v>2021</v>
      </c>
      <c r="B501" t="s">
        <v>214</v>
      </c>
      <c r="C501" t="s">
        <v>118</v>
      </c>
      <c r="D501">
        <v>144</v>
      </c>
      <c r="E501" t="s">
        <v>216</v>
      </c>
      <c r="F501">
        <v>179.36</v>
      </c>
      <c r="G501">
        <v>1664.14</v>
      </c>
      <c r="H501">
        <v>42</v>
      </c>
      <c r="I501">
        <v>0</v>
      </c>
      <c r="J501">
        <v>0</v>
      </c>
      <c r="K501">
        <v>0</v>
      </c>
      <c r="L501">
        <v>0</v>
      </c>
      <c r="M501">
        <v>1885.5</v>
      </c>
      <c r="N501" s="12">
        <f t="shared" si="19"/>
        <v>9.5125961283479193E-2</v>
      </c>
    </row>
    <row r="502" spans="1:14" x14ac:dyDescent="0.25">
      <c r="A502">
        <v>2021</v>
      </c>
      <c r="B502" t="s">
        <v>214</v>
      </c>
      <c r="C502" t="s">
        <v>118</v>
      </c>
      <c r="D502">
        <v>145</v>
      </c>
      <c r="E502" t="s">
        <v>218</v>
      </c>
      <c r="F502">
        <v>6.75</v>
      </c>
      <c r="G502">
        <v>527.25</v>
      </c>
      <c r="H502">
        <v>12</v>
      </c>
      <c r="I502">
        <v>0</v>
      </c>
      <c r="J502">
        <v>0</v>
      </c>
      <c r="K502">
        <v>0</v>
      </c>
      <c r="L502">
        <v>0</v>
      </c>
      <c r="M502">
        <v>546</v>
      </c>
      <c r="N502" s="12">
        <f t="shared" si="19"/>
        <v>1.2362637362637362E-2</v>
      </c>
    </row>
    <row r="503" spans="1:14" x14ac:dyDescent="0.25">
      <c r="A503">
        <v>2021</v>
      </c>
      <c r="B503" t="s">
        <v>214</v>
      </c>
      <c r="C503" t="s">
        <v>118</v>
      </c>
      <c r="D503">
        <v>185</v>
      </c>
      <c r="E503" t="s">
        <v>265</v>
      </c>
      <c r="F503">
        <v>0</v>
      </c>
      <c r="G503">
        <v>564</v>
      </c>
      <c r="H503">
        <v>12</v>
      </c>
      <c r="I503">
        <v>0</v>
      </c>
      <c r="J503">
        <v>0</v>
      </c>
      <c r="K503">
        <v>0</v>
      </c>
      <c r="L503">
        <v>0</v>
      </c>
      <c r="M503">
        <v>576</v>
      </c>
      <c r="N503" s="12">
        <f t="shared" si="19"/>
        <v>0</v>
      </c>
    </row>
    <row r="504" spans="1:14" x14ac:dyDescent="0.25">
      <c r="A504" s="24"/>
      <c r="B504" s="24"/>
      <c r="C504" s="24"/>
      <c r="D504" s="24"/>
      <c r="E504" s="24" t="s">
        <v>100</v>
      </c>
      <c r="F504" s="24">
        <f>SUM(F501:F503)</f>
        <v>186.11</v>
      </c>
      <c r="G504" s="24">
        <f t="shared" ref="G504:M504" si="29">SUM(G501:G503)</f>
        <v>2755.3900000000003</v>
      </c>
      <c r="H504" s="24">
        <f t="shared" si="29"/>
        <v>66</v>
      </c>
      <c r="I504" s="24">
        <f t="shared" si="29"/>
        <v>0</v>
      </c>
      <c r="J504" s="24">
        <f t="shared" si="29"/>
        <v>0</v>
      </c>
      <c r="K504" s="24">
        <f t="shared" si="29"/>
        <v>0</v>
      </c>
      <c r="L504" s="24">
        <f t="shared" si="29"/>
        <v>0</v>
      </c>
      <c r="M504" s="24">
        <f t="shared" si="29"/>
        <v>3007.5</v>
      </c>
      <c r="N504" s="25">
        <f t="shared" si="19"/>
        <v>6.1881961762261017E-2</v>
      </c>
    </row>
    <row r="505" spans="1:14" x14ac:dyDescent="0.25">
      <c r="A505">
        <v>2021</v>
      </c>
      <c r="B505" t="s">
        <v>219</v>
      </c>
      <c r="C505" t="s">
        <v>220</v>
      </c>
      <c r="D505">
        <v>153</v>
      </c>
      <c r="E505" t="s">
        <v>222</v>
      </c>
      <c r="F505">
        <v>9.75</v>
      </c>
      <c r="G505">
        <v>381.75</v>
      </c>
      <c r="H505">
        <v>4.5</v>
      </c>
      <c r="I505">
        <v>0</v>
      </c>
      <c r="J505">
        <v>0</v>
      </c>
      <c r="K505">
        <v>0</v>
      </c>
      <c r="L505">
        <v>0</v>
      </c>
      <c r="M505">
        <v>396</v>
      </c>
      <c r="N505" s="12">
        <f t="shared" si="19"/>
        <v>2.462121212121212E-2</v>
      </c>
    </row>
    <row r="506" spans="1:14" x14ac:dyDescent="0.25">
      <c r="A506" s="24"/>
      <c r="B506" s="24"/>
      <c r="C506" s="24"/>
      <c r="D506" s="24"/>
      <c r="E506" s="24" t="s">
        <v>100</v>
      </c>
      <c r="F506" s="24">
        <f>SUM(F505)</f>
        <v>9.75</v>
      </c>
      <c r="G506" s="24">
        <f t="shared" ref="G506:M506" si="30">SUM(G505)</f>
        <v>381.75</v>
      </c>
      <c r="H506" s="24">
        <f t="shared" si="30"/>
        <v>4.5</v>
      </c>
      <c r="I506" s="24">
        <f t="shared" si="30"/>
        <v>0</v>
      </c>
      <c r="J506" s="24">
        <f t="shared" si="30"/>
        <v>0</v>
      </c>
      <c r="K506" s="24">
        <f t="shared" si="30"/>
        <v>0</v>
      </c>
      <c r="L506" s="24">
        <f t="shared" si="30"/>
        <v>0</v>
      </c>
      <c r="M506" s="24">
        <f t="shared" si="30"/>
        <v>396</v>
      </c>
      <c r="N506" s="25">
        <f t="shared" si="19"/>
        <v>2.462121212121212E-2</v>
      </c>
    </row>
    <row r="507" spans="1:14" x14ac:dyDescent="0.25">
      <c r="A507">
        <v>2021</v>
      </c>
      <c r="B507" t="s">
        <v>227</v>
      </c>
      <c r="C507" t="s">
        <v>228</v>
      </c>
      <c r="D507">
        <v>175</v>
      </c>
      <c r="E507" t="s">
        <v>243</v>
      </c>
      <c r="F507">
        <v>31.86</v>
      </c>
      <c r="G507">
        <v>428.74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460.6</v>
      </c>
      <c r="N507" s="12">
        <f t="shared" si="19"/>
        <v>6.9170646982197131E-2</v>
      </c>
    </row>
    <row r="508" spans="1:14" x14ac:dyDescent="0.25">
      <c r="A508">
        <v>2021</v>
      </c>
      <c r="B508" t="s">
        <v>227</v>
      </c>
      <c r="C508" t="s">
        <v>228</v>
      </c>
      <c r="D508">
        <v>137</v>
      </c>
      <c r="E508" t="s">
        <v>290</v>
      </c>
      <c r="F508">
        <v>0</v>
      </c>
      <c r="G508">
        <v>60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60</v>
      </c>
      <c r="N508" s="12">
        <f t="shared" si="19"/>
        <v>0</v>
      </c>
    </row>
    <row r="509" spans="1:14" x14ac:dyDescent="0.25">
      <c r="A509">
        <v>2021</v>
      </c>
      <c r="B509" t="s">
        <v>227</v>
      </c>
      <c r="C509" t="s">
        <v>228</v>
      </c>
      <c r="D509">
        <v>174</v>
      </c>
      <c r="E509" t="s">
        <v>236</v>
      </c>
      <c r="F509">
        <v>41.1</v>
      </c>
      <c r="G509">
        <v>381.4</v>
      </c>
      <c r="H509">
        <v>13.5</v>
      </c>
      <c r="I509">
        <v>0</v>
      </c>
      <c r="J509">
        <v>0</v>
      </c>
      <c r="K509">
        <v>0</v>
      </c>
      <c r="L509">
        <v>0</v>
      </c>
      <c r="M509">
        <v>436</v>
      </c>
      <c r="N509" s="12">
        <f t="shared" si="19"/>
        <v>9.4266055045871558E-2</v>
      </c>
    </row>
    <row r="510" spans="1:14" x14ac:dyDescent="0.25">
      <c r="A510">
        <v>2021</v>
      </c>
      <c r="B510" t="s">
        <v>227</v>
      </c>
      <c r="C510" t="s">
        <v>228</v>
      </c>
      <c r="D510">
        <v>155</v>
      </c>
      <c r="E510" t="s">
        <v>230</v>
      </c>
      <c r="F510">
        <v>92.7</v>
      </c>
      <c r="G510">
        <v>377.7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470.4</v>
      </c>
      <c r="N510" s="12">
        <f t="shared" si="19"/>
        <v>0.19706632653061226</v>
      </c>
    </row>
    <row r="511" spans="1:14" x14ac:dyDescent="0.25">
      <c r="A511">
        <v>2021</v>
      </c>
      <c r="B511" t="s">
        <v>227</v>
      </c>
      <c r="C511" t="s">
        <v>228</v>
      </c>
      <c r="D511">
        <v>154</v>
      </c>
      <c r="E511" t="s">
        <v>232</v>
      </c>
      <c r="F511">
        <v>221.4</v>
      </c>
      <c r="G511">
        <v>1222.8</v>
      </c>
      <c r="H511">
        <v>251.4</v>
      </c>
      <c r="I511">
        <v>0</v>
      </c>
      <c r="J511">
        <v>0</v>
      </c>
      <c r="K511">
        <v>0</v>
      </c>
      <c r="L511">
        <v>0</v>
      </c>
      <c r="M511">
        <v>1695.6</v>
      </c>
      <c r="N511" s="12">
        <f t="shared" si="19"/>
        <v>0.13057324840764331</v>
      </c>
    </row>
    <row r="512" spans="1:14" x14ac:dyDescent="0.25">
      <c r="A512">
        <v>2021</v>
      </c>
      <c r="B512" t="s">
        <v>227</v>
      </c>
      <c r="C512" t="s">
        <v>228</v>
      </c>
      <c r="D512">
        <v>187</v>
      </c>
      <c r="E512" t="s">
        <v>181</v>
      </c>
      <c r="F512">
        <v>31.25</v>
      </c>
      <c r="G512">
        <v>472.62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503.87</v>
      </c>
      <c r="N512" s="12">
        <f t="shared" si="19"/>
        <v>6.2019965467283229E-2</v>
      </c>
    </row>
    <row r="513" spans="1:14" x14ac:dyDescent="0.25">
      <c r="A513" s="24"/>
      <c r="B513" s="24"/>
      <c r="C513" s="24"/>
      <c r="D513" s="24"/>
      <c r="E513" s="24" t="s">
        <v>100</v>
      </c>
      <c r="F513" s="24">
        <f>SUM(F507:F512)</f>
        <v>418.31000000000006</v>
      </c>
      <c r="G513" s="24">
        <f t="shared" ref="G513:M513" si="31">SUM(G507:G512)</f>
        <v>2943.2599999999998</v>
      </c>
      <c r="H513" s="24">
        <f t="shared" si="31"/>
        <v>264.89999999999998</v>
      </c>
      <c r="I513" s="24">
        <f t="shared" si="31"/>
        <v>0</v>
      </c>
      <c r="J513" s="24">
        <f t="shared" si="31"/>
        <v>0</v>
      </c>
      <c r="K513" s="24">
        <f t="shared" si="31"/>
        <v>0</v>
      </c>
      <c r="L513" s="24">
        <f t="shared" si="31"/>
        <v>0</v>
      </c>
      <c r="M513" s="24">
        <f t="shared" si="31"/>
        <v>3626.47</v>
      </c>
      <c r="N513" s="25">
        <f t="shared" si="19"/>
        <v>0.11534908602580474</v>
      </c>
    </row>
    <row r="514" spans="1:14" x14ac:dyDescent="0.25">
      <c r="A514">
        <v>2021</v>
      </c>
      <c r="B514" t="s">
        <v>223</v>
      </c>
      <c r="C514" t="s">
        <v>291</v>
      </c>
      <c r="D514">
        <v>138</v>
      </c>
      <c r="E514" t="s">
        <v>226</v>
      </c>
      <c r="F514">
        <v>15</v>
      </c>
      <c r="G514">
        <v>516.04999999999995</v>
      </c>
      <c r="H514">
        <v>36</v>
      </c>
      <c r="I514">
        <v>0</v>
      </c>
      <c r="J514">
        <v>0</v>
      </c>
      <c r="K514">
        <v>0</v>
      </c>
      <c r="L514">
        <v>0</v>
      </c>
      <c r="M514">
        <v>567.04999999999995</v>
      </c>
      <c r="N514" s="12">
        <f t="shared" si="19"/>
        <v>2.6452693765981836E-2</v>
      </c>
    </row>
    <row r="515" spans="1:14" x14ac:dyDescent="0.25">
      <c r="A515" s="24"/>
      <c r="B515" s="24"/>
      <c r="C515" s="24"/>
      <c r="D515" s="24"/>
      <c r="E515" s="24" t="s">
        <v>100</v>
      </c>
      <c r="F515" s="24">
        <f>SUM(F514)</f>
        <v>15</v>
      </c>
      <c r="G515" s="24">
        <f t="shared" ref="G515:M515" si="32">SUM(G514)</f>
        <v>516.04999999999995</v>
      </c>
      <c r="H515" s="24">
        <f t="shared" si="32"/>
        <v>36</v>
      </c>
      <c r="I515" s="24">
        <f t="shared" si="32"/>
        <v>0</v>
      </c>
      <c r="J515" s="24">
        <f t="shared" si="32"/>
        <v>0</v>
      </c>
      <c r="K515" s="24">
        <f t="shared" si="32"/>
        <v>0</v>
      </c>
      <c r="L515" s="24">
        <f t="shared" si="32"/>
        <v>0</v>
      </c>
      <c r="M515" s="24">
        <f t="shared" si="32"/>
        <v>567.04999999999995</v>
      </c>
      <c r="N515" s="25">
        <f t="shared" si="19"/>
        <v>2.6452693765981836E-2</v>
      </c>
    </row>
    <row r="516" spans="1:14" x14ac:dyDescent="0.25">
      <c r="A516">
        <v>2021</v>
      </c>
      <c r="B516" t="s">
        <v>252</v>
      </c>
      <c r="C516" t="s">
        <v>253</v>
      </c>
      <c r="D516">
        <v>998</v>
      </c>
      <c r="E516" t="s">
        <v>262</v>
      </c>
      <c r="F516">
        <v>45</v>
      </c>
      <c r="G516">
        <v>0</v>
      </c>
      <c r="H516">
        <v>0</v>
      </c>
      <c r="I516">
        <v>72</v>
      </c>
      <c r="J516">
        <v>18</v>
      </c>
      <c r="K516">
        <v>72</v>
      </c>
      <c r="L516">
        <v>0</v>
      </c>
      <c r="M516">
        <v>207</v>
      </c>
      <c r="N516" s="12">
        <f t="shared" si="19"/>
        <v>0.21739130434782608</v>
      </c>
    </row>
    <row r="517" spans="1:14" x14ac:dyDescent="0.25">
      <c r="A517">
        <v>2021</v>
      </c>
      <c r="B517" t="s">
        <v>252</v>
      </c>
      <c r="C517" t="s">
        <v>253</v>
      </c>
      <c r="D517">
        <v>999</v>
      </c>
      <c r="E517" t="s">
        <v>255</v>
      </c>
      <c r="F517">
        <v>0</v>
      </c>
      <c r="G517">
        <v>148.5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148.5</v>
      </c>
      <c r="N517" s="12">
        <f t="shared" si="19"/>
        <v>0</v>
      </c>
    </row>
    <row r="518" spans="1:14" x14ac:dyDescent="0.25">
      <c r="A518" t="s">
        <v>100</v>
      </c>
      <c r="B518">
        <f>COUNTA(B460:B517)</f>
        <v>45</v>
      </c>
      <c r="F518">
        <f>SUM(F464+F467+F474+F480+F483+F488+F494+F497+F504+F500+F513+F515+F506)</f>
        <v>2253.0700000000002</v>
      </c>
      <c r="G518">
        <f>SUM(G464+G467+G474+G480+G483+G488+G494+G497+G504+G500+G513+G515+G506)</f>
        <v>23373.87</v>
      </c>
      <c r="H518">
        <f>SUM(H464+H467+H506+H474+H480+H483+H488+H494+H497+H504+H500+H513+H515)</f>
        <v>2516.19</v>
      </c>
      <c r="I518">
        <f>SUM(I464+I467+I506+I474+I480+I483+I488+I494+I497+I504+I500+I513+I515)</f>
        <v>33</v>
      </c>
      <c r="J518">
        <f t="shared" ref="J518:L518" si="33">SUM(J464+J467+J474+J480+J483+J488+J494+J497+J504+J500+J513+J515)</f>
        <v>0</v>
      </c>
      <c r="K518">
        <f t="shared" si="33"/>
        <v>43.5</v>
      </c>
      <c r="L518">
        <f t="shared" si="33"/>
        <v>0.86</v>
      </c>
      <c r="M518">
        <f>SUM(M464+M467+M474+M480+M506+M483+M488+M494+M497+M504+M500+M513+M515)</f>
        <v>28220.489999999998</v>
      </c>
      <c r="N518" s="12">
        <f t="shared" si="19"/>
        <v>7.9838089274849602E-2</v>
      </c>
    </row>
    <row r="519" spans="1:14" x14ac:dyDescent="0.25">
      <c r="N519" s="12"/>
    </row>
    <row r="520" spans="1:14" x14ac:dyDescent="0.25">
      <c r="N520" s="12"/>
    </row>
    <row r="521" spans="1:14" ht="25.5" x14ac:dyDescent="0.25">
      <c r="A521" s="23" t="s">
        <v>101</v>
      </c>
      <c r="B521" s="23" t="s">
        <v>279</v>
      </c>
      <c r="C521" s="23" t="s">
        <v>280</v>
      </c>
      <c r="D521" s="23" t="s">
        <v>281</v>
      </c>
      <c r="E521" s="23" t="s">
        <v>282</v>
      </c>
      <c r="F521" s="23" t="s">
        <v>102</v>
      </c>
      <c r="G521" s="23" t="s">
        <v>103</v>
      </c>
      <c r="H521" s="23" t="s">
        <v>104</v>
      </c>
      <c r="I521" s="23" t="s">
        <v>105</v>
      </c>
      <c r="J521" s="23" t="s">
        <v>106</v>
      </c>
      <c r="K521" s="23" t="s">
        <v>107</v>
      </c>
      <c r="L521" s="23" t="s">
        <v>108</v>
      </c>
      <c r="M521" s="23" t="s">
        <v>100</v>
      </c>
      <c r="N521" s="12"/>
    </row>
    <row r="522" spans="1:14" x14ac:dyDescent="0.25">
      <c r="A522" s="15" t="s">
        <v>109</v>
      </c>
      <c r="B522" s="15" t="s">
        <v>154</v>
      </c>
      <c r="C522" s="15" t="s">
        <v>155</v>
      </c>
      <c r="D522" s="15" t="s">
        <v>156</v>
      </c>
      <c r="E522" s="15" t="s">
        <v>157</v>
      </c>
      <c r="F522" s="22">
        <v>40.9</v>
      </c>
      <c r="G522" s="22">
        <v>420.85</v>
      </c>
      <c r="H522" s="22">
        <v>225.85</v>
      </c>
      <c r="I522" s="22">
        <v>0</v>
      </c>
      <c r="J522" s="22">
        <v>0</v>
      </c>
      <c r="K522" s="22">
        <v>0</v>
      </c>
      <c r="L522" s="22">
        <v>0</v>
      </c>
      <c r="M522" s="22">
        <v>687.6</v>
      </c>
      <c r="N522" s="12">
        <f>F522/M522</f>
        <v>5.9482257126236178E-2</v>
      </c>
    </row>
    <row r="523" spans="1:14" x14ac:dyDescent="0.25">
      <c r="A523" s="15">
        <v>2022</v>
      </c>
      <c r="B523" s="15" t="s">
        <v>154</v>
      </c>
      <c r="C523" s="15" t="s">
        <v>155</v>
      </c>
      <c r="D523" s="15" t="s">
        <v>158</v>
      </c>
      <c r="E523" s="15" t="s">
        <v>159</v>
      </c>
      <c r="F523" s="22">
        <v>33</v>
      </c>
      <c r="G523" s="22">
        <v>473.31</v>
      </c>
      <c r="H523" s="22">
        <v>12</v>
      </c>
      <c r="I523" s="22">
        <v>0</v>
      </c>
      <c r="J523" s="22">
        <v>0</v>
      </c>
      <c r="K523" s="22">
        <v>0</v>
      </c>
      <c r="L523" s="22">
        <v>0</v>
      </c>
      <c r="M523" s="22">
        <v>518.30999999999995</v>
      </c>
      <c r="N523" s="12">
        <f t="shared" ref="N523:N584" si="34">F523/M523</f>
        <v>6.366846095965735E-2</v>
      </c>
    </row>
    <row r="524" spans="1:14" x14ac:dyDescent="0.25">
      <c r="A524" s="15">
        <v>2022</v>
      </c>
      <c r="B524" s="15" t="s">
        <v>154</v>
      </c>
      <c r="C524" s="15" t="s">
        <v>155</v>
      </c>
      <c r="D524" s="15" t="s">
        <v>160</v>
      </c>
      <c r="E524" s="15" t="s">
        <v>161</v>
      </c>
      <c r="F524" s="22">
        <v>53.98</v>
      </c>
      <c r="G524" s="22">
        <v>640.63</v>
      </c>
      <c r="H524" s="22">
        <v>12</v>
      </c>
      <c r="I524" s="22">
        <v>0</v>
      </c>
      <c r="J524" s="22">
        <v>0</v>
      </c>
      <c r="K524" s="22">
        <v>0</v>
      </c>
      <c r="L524" s="22">
        <v>0</v>
      </c>
      <c r="M524" s="22">
        <v>706.61</v>
      </c>
      <c r="N524" s="12">
        <f t="shared" si="34"/>
        <v>7.6392918300052362E-2</v>
      </c>
    </row>
    <row r="525" spans="1:14" x14ac:dyDescent="0.25">
      <c r="A525" s="15">
        <v>2022</v>
      </c>
      <c r="B525" s="15" t="s">
        <v>154</v>
      </c>
      <c r="C525" s="15" t="s">
        <v>155</v>
      </c>
      <c r="D525" s="15" t="s">
        <v>162</v>
      </c>
      <c r="E525" s="15" t="s">
        <v>163</v>
      </c>
      <c r="F525" s="22">
        <v>20.57</v>
      </c>
      <c r="G525" s="22">
        <v>294.56</v>
      </c>
      <c r="H525" s="22">
        <v>6</v>
      </c>
      <c r="I525" s="22">
        <v>0</v>
      </c>
      <c r="J525" s="22">
        <v>0</v>
      </c>
      <c r="K525" s="22">
        <v>0</v>
      </c>
      <c r="L525" s="22">
        <v>0</v>
      </c>
      <c r="M525" s="22">
        <v>321.13</v>
      </c>
      <c r="N525" s="12">
        <f>F525/M525</f>
        <v>6.4055055584965589E-2</v>
      </c>
    </row>
    <row r="526" spans="1:14" x14ac:dyDescent="0.25">
      <c r="A526" s="61">
        <v>2022</v>
      </c>
      <c r="B526" s="26" t="s">
        <v>154</v>
      </c>
      <c r="C526" s="26" t="s">
        <v>155</v>
      </c>
      <c r="D526" s="26"/>
      <c r="E526" s="26" t="s">
        <v>100</v>
      </c>
      <c r="F526" s="27">
        <f>SUM(F522:F525)</f>
        <v>148.44999999999999</v>
      </c>
      <c r="G526" s="27">
        <f>SUM(G522:G525)</f>
        <v>1829.35</v>
      </c>
      <c r="H526" s="27">
        <f t="shared" ref="H526:L526" si="35">SUM(H522:H525)</f>
        <v>255.85</v>
      </c>
      <c r="I526" s="27">
        <f t="shared" si="35"/>
        <v>0</v>
      </c>
      <c r="J526" s="27">
        <f t="shared" si="35"/>
        <v>0</v>
      </c>
      <c r="K526" s="27">
        <f t="shared" si="35"/>
        <v>0</v>
      </c>
      <c r="L526" s="27">
        <f t="shared" si="35"/>
        <v>0</v>
      </c>
      <c r="M526" s="27">
        <f>SUM(M522:M525)</f>
        <v>2233.65</v>
      </c>
      <c r="N526" s="25">
        <f>F526/M526</f>
        <v>6.6460725717995203E-2</v>
      </c>
    </row>
    <row r="527" spans="1:14" x14ac:dyDescent="0.25">
      <c r="A527" s="15">
        <v>2022</v>
      </c>
      <c r="B527" s="15" t="s">
        <v>164</v>
      </c>
      <c r="C527" s="15" t="s">
        <v>112</v>
      </c>
      <c r="D527" s="15" t="s">
        <v>165</v>
      </c>
      <c r="E527" s="15" t="s">
        <v>166</v>
      </c>
      <c r="F527" s="22">
        <v>0</v>
      </c>
      <c r="G527" s="22">
        <v>617.29999999999995</v>
      </c>
      <c r="H527" s="22">
        <v>13.2</v>
      </c>
      <c r="I527" s="22">
        <v>0</v>
      </c>
      <c r="J527" s="22">
        <v>0</v>
      </c>
      <c r="K527" s="22">
        <v>0</v>
      </c>
      <c r="L527" s="22">
        <v>0</v>
      </c>
      <c r="M527" s="22">
        <v>630.5</v>
      </c>
      <c r="N527" s="12">
        <f t="shared" si="34"/>
        <v>0</v>
      </c>
    </row>
    <row r="528" spans="1:14" x14ac:dyDescent="0.25">
      <c r="A528" s="15">
        <v>2022</v>
      </c>
      <c r="B528" s="15" t="s">
        <v>164</v>
      </c>
      <c r="C528" s="15" t="s">
        <v>112</v>
      </c>
      <c r="D528" s="15" t="s">
        <v>167</v>
      </c>
      <c r="E528" s="15" t="s">
        <v>168</v>
      </c>
      <c r="F528" s="22">
        <v>0</v>
      </c>
      <c r="G528" s="22">
        <v>295.89999999999998</v>
      </c>
      <c r="H528" s="22">
        <v>7.8</v>
      </c>
      <c r="I528" s="22">
        <v>0</v>
      </c>
      <c r="J528" s="22">
        <v>0</v>
      </c>
      <c r="K528" s="22">
        <v>0</v>
      </c>
      <c r="L528" s="22">
        <v>0</v>
      </c>
      <c r="M528" s="22">
        <v>303.7</v>
      </c>
      <c r="N528" s="12">
        <f t="shared" si="34"/>
        <v>0</v>
      </c>
    </row>
    <row r="529" spans="1:14" x14ac:dyDescent="0.25">
      <c r="A529" s="15">
        <v>2022</v>
      </c>
      <c r="B529" s="15" t="s">
        <v>164</v>
      </c>
      <c r="C529" s="15" t="s">
        <v>112</v>
      </c>
      <c r="D529" s="15" t="s">
        <v>292</v>
      </c>
      <c r="E529" s="15" t="s">
        <v>293</v>
      </c>
      <c r="F529" s="22">
        <v>0</v>
      </c>
      <c r="G529" s="22">
        <v>64.400000000000006</v>
      </c>
      <c r="H529" s="22">
        <v>7</v>
      </c>
      <c r="I529" s="22">
        <v>0</v>
      </c>
      <c r="J529" s="22">
        <v>0</v>
      </c>
      <c r="K529" s="22">
        <v>0</v>
      </c>
      <c r="L529" s="22">
        <v>0</v>
      </c>
      <c r="M529" s="22">
        <v>71.400000000000006</v>
      </c>
      <c r="N529" s="12">
        <f t="shared" si="34"/>
        <v>0</v>
      </c>
    </row>
    <row r="530" spans="1:14" x14ac:dyDescent="0.25">
      <c r="A530" s="61">
        <v>2022</v>
      </c>
      <c r="B530" s="26" t="s">
        <v>164</v>
      </c>
      <c r="C530" s="26" t="s">
        <v>112</v>
      </c>
      <c r="D530" s="26"/>
      <c r="E530" s="26" t="s">
        <v>100</v>
      </c>
      <c r="F530" s="27">
        <f>SUM(F527:F529)</f>
        <v>0</v>
      </c>
      <c r="G530" s="27">
        <f t="shared" ref="G530:M530" si="36">SUM(G527:G529)</f>
        <v>977.59999999999991</v>
      </c>
      <c r="H530" s="27">
        <f t="shared" si="36"/>
        <v>28</v>
      </c>
      <c r="I530" s="27">
        <f t="shared" si="36"/>
        <v>0</v>
      </c>
      <c r="J530" s="27">
        <f t="shared" si="36"/>
        <v>0</v>
      </c>
      <c r="K530" s="27">
        <f t="shared" si="36"/>
        <v>0</v>
      </c>
      <c r="L530" s="27">
        <f t="shared" si="36"/>
        <v>0</v>
      </c>
      <c r="M530" s="27">
        <f t="shared" si="36"/>
        <v>1005.6</v>
      </c>
      <c r="N530" s="25">
        <f t="shared" si="34"/>
        <v>0</v>
      </c>
    </row>
    <row r="531" spans="1:14" x14ac:dyDescent="0.25">
      <c r="A531" s="15">
        <v>2022</v>
      </c>
      <c r="B531" s="15" t="s">
        <v>169</v>
      </c>
      <c r="C531" s="15" t="s">
        <v>117</v>
      </c>
      <c r="D531" s="15" t="s">
        <v>170</v>
      </c>
      <c r="E531" s="15" t="s">
        <v>171</v>
      </c>
      <c r="F531" s="22">
        <v>27</v>
      </c>
      <c r="G531" s="22">
        <v>419.3</v>
      </c>
      <c r="H531" s="22">
        <v>41</v>
      </c>
      <c r="I531" s="22">
        <v>0</v>
      </c>
      <c r="J531" s="22">
        <v>0</v>
      </c>
      <c r="K531" s="22">
        <v>0</v>
      </c>
      <c r="L531" s="22">
        <v>0</v>
      </c>
      <c r="M531" s="22">
        <v>487.3</v>
      </c>
      <c r="N531" s="12">
        <f t="shared" si="34"/>
        <v>5.5407346603734864E-2</v>
      </c>
    </row>
    <row r="532" spans="1:14" x14ac:dyDescent="0.25">
      <c r="A532" s="15">
        <v>2022</v>
      </c>
      <c r="B532" s="15" t="s">
        <v>169</v>
      </c>
      <c r="C532" s="15" t="s">
        <v>117</v>
      </c>
      <c r="D532" s="15" t="s">
        <v>172</v>
      </c>
      <c r="E532" s="15" t="s">
        <v>173</v>
      </c>
      <c r="F532" s="22">
        <v>18</v>
      </c>
      <c r="G532" s="22">
        <v>280.85000000000002</v>
      </c>
      <c r="H532" s="22">
        <v>4.5</v>
      </c>
      <c r="I532" s="22">
        <v>6</v>
      </c>
      <c r="J532" s="22">
        <v>0</v>
      </c>
      <c r="K532" s="22">
        <v>6</v>
      </c>
      <c r="L532" s="22">
        <v>0</v>
      </c>
      <c r="M532" s="22">
        <v>315.35000000000002</v>
      </c>
      <c r="N532" s="12">
        <f t="shared" si="34"/>
        <v>5.7079435547804022E-2</v>
      </c>
    </row>
    <row r="533" spans="1:14" x14ac:dyDescent="0.25">
      <c r="A533" s="15">
        <v>2022</v>
      </c>
      <c r="B533" s="15" t="s">
        <v>169</v>
      </c>
      <c r="C533" s="15" t="s">
        <v>117</v>
      </c>
      <c r="D533" s="15" t="s">
        <v>174</v>
      </c>
      <c r="E533" s="15" t="s">
        <v>175</v>
      </c>
      <c r="F533" s="22">
        <v>10.5</v>
      </c>
      <c r="G533" s="22">
        <v>483.9</v>
      </c>
      <c r="H533" s="22">
        <v>10.5</v>
      </c>
      <c r="I533" s="22">
        <v>0</v>
      </c>
      <c r="J533" s="22">
        <v>0</v>
      </c>
      <c r="K533" s="22">
        <v>0</v>
      </c>
      <c r="L533" s="22">
        <v>0</v>
      </c>
      <c r="M533" s="22">
        <v>504.9</v>
      </c>
      <c r="N533" s="12">
        <f t="shared" si="34"/>
        <v>2.0796197266785502E-2</v>
      </c>
    </row>
    <row r="534" spans="1:14" x14ac:dyDescent="0.25">
      <c r="A534" s="15">
        <v>2022</v>
      </c>
      <c r="B534" s="15" t="s">
        <v>169</v>
      </c>
      <c r="C534" s="15" t="s">
        <v>117</v>
      </c>
      <c r="D534" s="15" t="s">
        <v>176</v>
      </c>
      <c r="E534" s="15" t="s">
        <v>177</v>
      </c>
      <c r="F534" s="22">
        <v>19.5</v>
      </c>
      <c r="G534" s="22">
        <v>373.5</v>
      </c>
      <c r="H534" s="22">
        <v>40.5</v>
      </c>
      <c r="I534" s="22">
        <v>0</v>
      </c>
      <c r="J534" s="22">
        <v>0</v>
      </c>
      <c r="K534" s="22">
        <v>0</v>
      </c>
      <c r="L534" s="22">
        <v>0</v>
      </c>
      <c r="M534" s="22">
        <v>433.5</v>
      </c>
      <c r="N534" s="12">
        <f t="shared" si="34"/>
        <v>4.4982698961937718E-2</v>
      </c>
    </row>
    <row r="535" spans="1:14" x14ac:dyDescent="0.25">
      <c r="A535" s="15">
        <v>2022</v>
      </c>
      <c r="B535" s="15" t="s">
        <v>169</v>
      </c>
      <c r="C535" s="15" t="s">
        <v>117</v>
      </c>
      <c r="D535" s="15" t="s">
        <v>178</v>
      </c>
      <c r="E535" s="15" t="s">
        <v>179</v>
      </c>
      <c r="F535" s="22">
        <v>10</v>
      </c>
      <c r="G535" s="22">
        <v>599.5</v>
      </c>
      <c r="H535" s="22">
        <v>9</v>
      </c>
      <c r="I535" s="22">
        <v>0</v>
      </c>
      <c r="J535" s="22">
        <v>0</v>
      </c>
      <c r="K535" s="22">
        <v>0</v>
      </c>
      <c r="L535" s="22">
        <v>0</v>
      </c>
      <c r="M535" s="22">
        <v>618.5</v>
      </c>
      <c r="N535" s="12">
        <f t="shared" si="34"/>
        <v>1.6168148746968473E-2</v>
      </c>
    </row>
    <row r="536" spans="1:14" x14ac:dyDescent="0.25">
      <c r="A536" s="15">
        <v>2022</v>
      </c>
      <c r="B536" s="15" t="s">
        <v>169</v>
      </c>
      <c r="C536" s="15" t="s">
        <v>117</v>
      </c>
      <c r="D536" s="15" t="s">
        <v>271</v>
      </c>
      <c r="E536" s="15" t="s">
        <v>181</v>
      </c>
      <c r="F536" s="22">
        <v>14.15</v>
      </c>
      <c r="G536" s="22">
        <v>293.64999999999998</v>
      </c>
      <c r="H536" s="22">
        <v>4.5</v>
      </c>
      <c r="I536" s="22">
        <v>0</v>
      </c>
      <c r="J536" s="22">
        <v>0</v>
      </c>
      <c r="K536" s="22">
        <v>0</v>
      </c>
      <c r="L536" s="22">
        <v>0</v>
      </c>
      <c r="M536" s="22">
        <v>312.3</v>
      </c>
      <c r="N536" s="12">
        <f t="shared" si="34"/>
        <v>4.5308997758565478E-2</v>
      </c>
    </row>
    <row r="537" spans="1:14" x14ac:dyDescent="0.25">
      <c r="A537" s="15">
        <v>2022</v>
      </c>
      <c r="B537" s="15" t="s">
        <v>169</v>
      </c>
      <c r="C537" s="15" t="s">
        <v>117</v>
      </c>
      <c r="D537" s="15" t="s">
        <v>294</v>
      </c>
      <c r="E537" s="15" t="s">
        <v>295</v>
      </c>
      <c r="F537" s="22">
        <v>0</v>
      </c>
      <c r="G537" s="22">
        <v>82.5</v>
      </c>
      <c r="H537" s="22">
        <v>0</v>
      </c>
      <c r="I537" s="22">
        <v>0</v>
      </c>
      <c r="J537" s="22">
        <v>0</v>
      </c>
      <c r="K537" s="22">
        <v>0</v>
      </c>
      <c r="L537" s="22">
        <v>0</v>
      </c>
      <c r="M537" s="22">
        <v>82.5</v>
      </c>
      <c r="N537" s="12">
        <f t="shared" si="34"/>
        <v>0</v>
      </c>
    </row>
    <row r="538" spans="1:14" x14ac:dyDescent="0.25">
      <c r="A538" s="61">
        <v>2022</v>
      </c>
      <c r="B538" s="26" t="s">
        <v>169</v>
      </c>
      <c r="C538" s="26" t="s">
        <v>117</v>
      </c>
      <c r="D538" s="26"/>
      <c r="E538" s="26" t="s">
        <v>100</v>
      </c>
      <c r="F538" s="27">
        <f>SUM(F531:F537)</f>
        <v>99.15</v>
      </c>
      <c r="G538" s="27">
        <f t="shared" ref="G538:M538" si="37">SUM(G531:G537)</f>
        <v>2533.2000000000003</v>
      </c>
      <c r="H538" s="27">
        <f t="shared" si="37"/>
        <v>110</v>
      </c>
      <c r="I538" s="27">
        <f t="shared" si="37"/>
        <v>6</v>
      </c>
      <c r="J538" s="27">
        <f t="shared" si="37"/>
        <v>0</v>
      </c>
      <c r="K538" s="27">
        <f t="shared" si="37"/>
        <v>6</v>
      </c>
      <c r="L538" s="27">
        <f t="shared" si="37"/>
        <v>0</v>
      </c>
      <c r="M538" s="27">
        <f t="shared" si="37"/>
        <v>2754.3500000000004</v>
      </c>
      <c r="N538" s="25">
        <f t="shared" si="34"/>
        <v>3.5997603790367962E-2</v>
      </c>
    </row>
    <row r="539" spans="1:14" x14ac:dyDescent="0.25">
      <c r="A539" s="15">
        <v>2022</v>
      </c>
      <c r="B539" s="15" t="s">
        <v>182</v>
      </c>
      <c r="C539" s="15" t="s">
        <v>120</v>
      </c>
      <c r="D539" s="15" t="s">
        <v>183</v>
      </c>
      <c r="E539" s="15" t="s">
        <v>184</v>
      </c>
      <c r="F539" s="22">
        <v>32.700000000000003</v>
      </c>
      <c r="G539" s="22">
        <v>268.85000000000002</v>
      </c>
      <c r="H539" s="22">
        <v>36.299999999999997</v>
      </c>
      <c r="I539" s="22">
        <v>0</v>
      </c>
      <c r="J539" s="22">
        <v>0</v>
      </c>
      <c r="K539" s="22">
        <v>0</v>
      </c>
      <c r="L539" s="22">
        <v>0</v>
      </c>
      <c r="M539" s="22">
        <v>337.85</v>
      </c>
      <c r="N539" s="12">
        <f t="shared" si="34"/>
        <v>9.6788515613437917E-2</v>
      </c>
    </row>
    <row r="540" spans="1:14" x14ac:dyDescent="0.25">
      <c r="A540" s="15">
        <v>2022</v>
      </c>
      <c r="B540" s="15" t="s">
        <v>182</v>
      </c>
      <c r="C540" s="15" t="s">
        <v>120</v>
      </c>
      <c r="D540" s="15" t="s">
        <v>185</v>
      </c>
      <c r="E540" s="15" t="s">
        <v>186</v>
      </c>
      <c r="F540" s="22">
        <v>44.7</v>
      </c>
      <c r="G540" s="22">
        <v>425.6</v>
      </c>
      <c r="H540" s="22">
        <v>27</v>
      </c>
      <c r="I540" s="22">
        <v>0</v>
      </c>
      <c r="J540" s="22">
        <v>0</v>
      </c>
      <c r="K540" s="22">
        <v>0</v>
      </c>
      <c r="L540" s="22">
        <v>0</v>
      </c>
      <c r="M540" s="22">
        <v>497.3</v>
      </c>
      <c r="N540" s="12">
        <f t="shared" si="34"/>
        <v>8.9885381057711641E-2</v>
      </c>
    </row>
    <row r="541" spans="1:14" x14ac:dyDescent="0.25">
      <c r="A541" s="15">
        <v>2022</v>
      </c>
      <c r="B541" s="15" t="s">
        <v>182</v>
      </c>
      <c r="C541" s="15" t="s">
        <v>120</v>
      </c>
      <c r="D541" s="15" t="s">
        <v>187</v>
      </c>
      <c r="E541" s="15" t="s">
        <v>188</v>
      </c>
      <c r="F541" s="22">
        <v>33.549999999999997</v>
      </c>
      <c r="G541" s="22">
        <v>297.05</v>
      </c>
      <c r="H541" s="22">
        <v>6.7</v>
      </c>
      <c r="I541" s="22">
        <v>0</v>
      </c>
      <c r="J541" s="22">
        <v>0</v>
      </c>
      <c r="K541" s="22">
        <v>4.5</v>
      </c>
      <c r="L541" s="22">
        <v>0</v>
      </c>
      <c r="M541" s="22">
        <v>341.8</v>
      </c>
      <c r="N541" s="12">
        <f t="shared" si="34"/>
        <v>9.8156816851960205E-2</v>
      </c>
    </row>
    <row r="542" spans="1:14" x14ac:dyDescent="0.25">
      <c r="A542" s="15">
        <v>2022</v>
      </c>
      <c r="B542" s="15" t="s">
        <v>182</v>
      </c>
      <c r="C542" s="15" t="s">
        <v>120</v>
      </c>
      <c r="D542" s="15" t="s">
        <v>272</v>
      </c>
      <c r="E542" s="15" t="s">
        <v>273</v>
      </c>
      <c r="F542" s="22">
        <v>56.45</v>
      </c>
      <c r="G542" s="22">
        <v>239</v>
      </c>
      <c r="H542" s="22">
        <v>6.5</v>
      </c>
      <c r="I542" s="22">
        <v>0</v>
      </c>
      <c r="J542" s="22">
        <v>0</v>
      </c>
      <c r="K542" s="22">
        <v>0</v>
      </c>
      <c r="L542" s="22">
        <v>0</v>
      </c>
      <c r="M542" s="22">
        <v>301.95</v>
      </c>
      <c r="N542" s="12">
        <f t="shared" si="34"/>
        <v>0.18695148203344927</v>
      </c>
    </row>
    <row r="543" spans="1:14" x14ac:dyDescent="0.25">
      <c r="A543" s="15">
        <v>2022</v>
      </c>
      <c r="B543" s="15" t="s">
        <v>182</v>
      </c>
      <c r="C543" s="15" t="s">
        <v>120</v>
      </c>
      <c r="D543" s="15" t="s">
        <v>189</v>
      </c>
      <c r="E543" s="15" t="s">
        <v>190</v>
      </c>
      <c r="F543" s="22">
        <v>35.450000000000003</v>
      </c>
      <c r="G543" s="22">
        <v>268.14999999999998</v>
      </c>
      <c r="H543" s="22">
        <v>88.4</v>
      </c>
      <c r="I543" s="22">
        <v>24</v>
      </c>
      <c r="J543" s="22">
        <v>0</v>
      </c>
      <c r="K543" s="22">
        <v>30</v>
      </c>
      <c r="L543" s="22">
        <v>0</v>
      </c>
      <c r="M543" s="22">
        <v>446</v>
      </c>
      <c r="N543" s="12">
        <f t="shared" si="34"/>
        <v>7.9484304932735436E-2</v>
      </c>
    </row>
    <row r="544" spans="1:14" x14ac:dyDescent="0.25">
      <c r="A544" s="61">
        <v>2022</v>
      </c>
      <c r="B544" s="26" t="s">
        <v>182</v>
      </c>
      <c r="C544" s="26" t="s">
        <v>120</v>
      </c>
      <c r="D544" s="26"/>
      <c r="E544" s="26" t="s">
        <v>100</v>
      </c>
      <c r="F544" s="27">
        <f>SUM(F539:F543)</f>
        <v>202.85000000000002</v>
      </c>
      <c r="G544" s="27">
        <f t="shared" ref="G544:M544" si="38">SUM(G539:G543)</f>
        <v>1498.65</v>
      </c>
      <c r="H544" s="27">
        <f t="shared" si="38"/>
        <v>164.9</v>
      </c>
      <c r="I544" s="27">
        <f t="shared" si="38"/>
        <v>24</v>
      </c>
      <c r="J544" s="27">
        <f t="shared" si="38"/>
        <v>0</v>
      </c>
      <c r="K544" s="27">
        <f t="shared" si="38"/>
        <v>34.5</v>
      </c>
      <c r="L544" s="27">
        <f t="shared" si="38"/>
        <v>0</v>
      </c>
      <c r="M544" s="27">
        <f t="shared" si="38"/>
        <v>1924.9</v>
      </c>
      <c r="N544" s="25">
        <f t="shared" si="34"/>
        <v>0.1053820977713128</v>
      </c>
    </row>
    <row r="545" spans="1:14" x14ac:dyDescent="0.25">
      <c r="A545" s="15">
        <v>2022</v>
      </c>
      <c r="B545" s="15" t="s">
        <v>191</v>
      </c>
      <c r="C545" s="15" t="s">
        <v>192</v>
      </c>
      <c r="D545" s="15" t="s">
        <v>296</v>
      </c>
      <c r="E545" s="15" t="s">
        <v>287</v>
      </c>
      <c r="F545" s="22">
        <v>84.3</v>
      </c>
      <c r="G545" s="22">
        <v>440.7</v>
      </c>
      <c r="H545" s="22">
        <v>0</v>
      </c>
      <c r="I545" s="22">
        <v>0</v>
      </c>
      <c r="J545" s="22">
        <v>0</v>
      </c>
      <c r="K545" s="22">
        <v>0</v>
      </c>
      <c r="L545" s="22">
        <v>0</v>
      </c>
      <c r="M545" s="22">
        <v>525</v>
      </c>
      <c r="N545" s="12">
        <f t="shared" si="34"/>
        <v>0.16057142857142856</v>
      </c>
    </row>
    <row r="546" spans="1:14" x14ac:dyDescent="0.25">
      <c r="A546" s="15">
        <v>2022</v>
      </c>
      <c r="B546" s="15" t="s">
        <v>191</v>
      </c>
      <c r="C546" s="15" t="s">
        <v>192</v>
      </c>
      <c r="D546" s="15" t="s">
        <v>246</v>
      </c>
      <c r="E546" s="15" t="s">
        <v>247</v>
      </c>
      <c r="F546" s="22">
        <v>402.6</v>
      </c>
      <c r="G546" s="22">
        <v>1790.9</v>
      </c>
      <c r="H546" s="22">
        <v>359.9</v>
      </c>
      <c r="I546" s="22">
        <v>0</v>
      </c>
      <c r="J546" s="22">
        <v>0</v>
      </c>
      <c r="K546" s="22">
        <v>0</v>
      </c>
      <c r="L546" s="22">
        <v>0</v>
      </c>
      <c r="M546" s="22">
        <v>2553.4</v>
      </c>
      <c r="N546" s="12">
        <f t="shared" si="34"/>
        <v>0.15767212344325213</v>
      </c>
    </row>
    <row r="547" spans="1:14" x14ac:dyDescent="0.25">
      <c r="A547" s="61">
        <v>2022</v>
      </c>
      <c r="B547" s="26" t="s">
        <v>191</v>
      </c>
      <c r="C547" s="26" t="s">
        <v>192</v>
      </c>
      <c r="D547" s="26"/>
      <c r="E547" s="26" t="s">
        <v>100</v>
      </c>
      <c r="F547" s="27">
        <f>SUM(F545:F546)</f>
        <v>486.90000000000003</v>
      </c>
      <c r="G547" s="27">
        <f t="shared" ref="G547:M547" si="39">SUM(G545:G546)</f>
        <v>2231.6</v>
      </c>
      <c r="H547" s="27">
        <f t="shared" si="39"/>
        <v>359.9</v>
      </c>
      <c r="I547" s="27">
        <f t="shared" si="39"/>
        <v>0</v>
      </c>
      <c r="J547" s="27">
        <f t="shared" si="39"/>
        <v>0</v>
      </c>
      <c r="K547" s="27">
        <f t="shared" si="39"/>
        <v>0</v>
      </c>
      <c r="L547" s="27">
        <f t="shared" si="39"/>
        <v>0</v>
      </c>
      <c r="M547" s="27">
        <f t="shared" si="39"/>
        <v>3078.4</v>
      </c>
      <c r="N547" s="25">
        <f t="shared" si="34"/>
        <v>0.15816658004158005</v>
      </c>
    </row>
    <row r="548" spans="1:14" x14ac:dyDescent="0.25">
      <c r="A548" s="15">
        <v>2022</v>
      </c>
      <c r="B548" s="15" t="s">
        <v>195</v>
      </c>
      <c r="C548" s="15" t="s">
        <v>123</v>
      </c>
      <c r="D548" s="15" t="s">
        <v>276</v>
      </c>
      <c r="E548" s="15" t="s">
        <v>197</v>
      </c>
      <c r="F548" s="22">
        <v>0</v>
      </c>
      <c r="G548" s="22">
        <v>1094.7</v>
      </c>
      <c r="H548" s="22">
        <v>163.5</v>
      </c>
      <c r="I548" s="22">
        <v>0</v>
      </c>
      <c r="J548" s="22">
        <v>0</v>
      </c>
      <c r="K548" s="22">
        <v>0</v>
      </c>
      <c r="L548" s="22">
        <v>3.2</v>
      </c>
      <c r="M548" s="22">
        <v>1263.5</v>
      </c>
      <c r="N548" s="12">
        <f t="shared" si="34"/>
        <v>0</v>
      </c>
    </row>
    <row r="549" spans="1:14" x14ac:dyDescent="0.25">
      <c r="A549" s="15">
        <v>2022</v>
      </c>
      <c r="B549" s="15" t="s">
        <v>195</v>
      </c>
      <c r="C549" s="15" t="s">
        <v>123</v>
      </c>
      <c r="D549" s="15" t="s">
        <v>297</v>
      </c>
      <c r="E549" s="15" t="s">
        <v>288</v>
      </c>
      <c r="F549" s="22">
        <v>0</v>
      </c>
      <c r="G549" s="22">
        <v>174.8</v>
      </c>
      <c r="H549" s="22">
        <v>0</v>
      </c>
      <c r="I549" s="22">
        <v>0</v>
      </c>
      <c r="J549" s="22">
        <v>0</v>
      </c>
      <c r="K549" s="22">
        <v>0</v>
      </c>
      <c r="L549" s="22">
        <v>0</v>
      </c>
      <c r="M549" s="22">
        <v>174.8</v>
      </c>
      <c r="N549" s="12">
        <f t="shared" si="34"/>
        <v>0</v>
      </c>
    </row>
    <row r="550" spans="1:14" x14ac:dyDescent="0.25">
      <c r="A550" s="15">
        <v>2022</v>
      </c>
      <c r="B550" s="15" t="s">
        <v>195</v>
      </c>
      <c r="C550" s="15" t="s">
        <v>123</v>
      </c>
      <c r="D550" s="15" t="s">
        <v>298</v>
      </c>
      <c r="E550" s="15" t="s">
        <v>289</v>
      </c>
      <c r="F550" s="22">
        <v>0</v>
      </c>
      <c r="G550" s="22">
        <v>122.4</v>
      </c>
      <c r="H550" s="22">
        <v>0</v>
      </c>
      <c r="I550" s="22">
        <v>0</v>
      </c>
      <c r="J550" s="22">
        <v>0</v>
      </c>
      <c r="K550" s="22">
        <v>0</v>
      </c>
      <c r="L550" s="22">
        <v>0</v>
      </c>
      <c r="M550" s="22">
        <v>122.4</v>
      </c>
      <c r="N550" s="12">
        <f t="shared" si="34"/>
        <v>0</v>
      </c>
    </row>
    <row r="551" spans="1:14" x14ac:dyDescent="0.25">
      <c r="A551" s="15">
        <v>2022</v>
      </c>
      <c r="B551" s="15" t="s">
        <v>195</v>
      </c>
      <c r="C551" s="15" t="s">
        <v>123</v>
      </c>
      <c r="D551" s="15" t="s">
        <v>283</v>
      </c>
      <c r="E551" s="15" t="s">
        <v>284</v>
      </c>
      <c r="F551" s="22">
        <v>0</v>
      </c>
      <c r="G551" s="22">
        <v>391.2</v>
      </c>
      <c r="H551" s="22">
        <v>0.8</v>
      </c>
      <c r="I551" s="22">
        <v>0</v>
      </c>
      <c r="J551" s="22">
        <v>0</v>
      </c>
      <c r="K551" s="22">
        <v>0</v>
      </c>
      <c r="L551" s="22">
        <v>0</v>
      </c>
      <c r="M551" s="22">
        <v>392</v>
      </c>
      <c r="N551" s="12">
        <f t="shared" si="34"/>
        <v>0</v>
      </c>
    </row>
    <row r="552" spans="1:14" x14ac:dyDescent="0.25">
      <c r="A552" s="61">
        <v>2022</v>
      </c>
      <c r="B552" s="26" t="s">
        <v>195</v>
      </c>
      <c r="C552" s="26" t="s">
        <v>123</v>
      </c>
      <c r="D552" s="26"/>
      <c r="E552" s="26" t="s">
        <v>100</v>
      </c>
      <c r="F552" s="27">
        <f>SUM(F548:F551)</f>
        <v>0</v>
      </c>
      <c r="G552" s="27">
        <f t="shared" ref="G552:M552" si="40">SUM(G548:G551)</f>
        <v>1783.1000000000001</v>
      </c>
      <c r="H552" s="27">
        <f t="shared" si="40"/>
        <v>164.3</v>
      </c>
      <c r="I552" s="27">
        <f t="shared" si="40"/>
        <v>0</v>
      </c>
      <c r="J552" s="27">
        <f t="shared" si="40"/>
        <v>0</v>
      </c>
      <c r="K552" s="27">
        <f t="shared" si="40"/>
        <v>0</v>
      </c>
      <c r="L552" s="27">
        <f t="shared" si="40"/>
        <v>3.2</v>
      </c>
      <c r="M552" s="27">
        <f t="shared" si="40"/>
        <v>1952.7</v>
      </c>
      <c r="N552" s="25">
        <f t="shared" si="34"/>
        <v>0</v>
      </c>
    </row>
    <row r="553" spans="1:14" x14ac:dyDescent="0.25">
      <c r="A553" s="15">
        <v>2022</v>
      </c>
      <c r="B553" s="15" t="s">
        <v>198</v>
      </c>
      <c r="C553" s="15" t="s">
        <v>199</v>
      </c>
      <c r="D553" s="15" t="s">
        <v>200</v>
      </c>
      <c r="E553" s="15" t="s">
        <v>201</v>
      </c>
      <c r="F553" s="22">
        <v>28.6</v>
      </c>
      <c r="G553" s="22">
        <v>487.55</v>
      </c>
      <c r="H553" s="22">
        <v>226.65</v>
      </c>
      <c r="I553" s="22">
        <v>0</v>
      </c>
      <c r="J553" s="22">
        <v>0</v>
      </c>
      <c r="K553" s="22">
        <v>0</v>
      </c>
      <c r="L553" s="22">
        <v>0</v>
      </c>
      <c r="M553" s="22">
        <v>742.8</v>
      </c>
      <c r="N553" s="12">
        <f t="shared" si="34"/>
        <v>3.8502961766289721E-2</v>
      </c>
    </row>
    <row r="554" spans="1:14" x14ac:dyDescent="0.25">
      <c r="A554" s="15">
        <v>2022</v>
      </c>
      <c r="B554" s="15" t="s">
        <v>198</v>
      </c>
      <c r="C554" s="15" t="s">
        <v>199</v>
      </c>
      <c r="D554" s="15" t="s">
        <v>202</v>
      </c>
      <c r="E554" s="15" t="s">
        <v>173</v>
      </c>
      <c r="F554" s="22">
        <v>35.35</v>
      </c>
      <c r="G554" s="22">
        <v>390.7</v>
      </c>
      <c r="H554" s="22">
        <v>21.99</v>
      </c>
      <c r="I554" s="22">
        <v>0</v>
      </c>
      <c r="J554" s="22">
        <v>0</v>
      </c>
      <c r="K554" s="22">
        <v>0</v>
      </c>
      <c r="L554" s="22">
        <v>0</v>
      </c>
      <c r="M554" s="22">
        <v>448.04</v>
      </c>
      <c r="N554" s="12">
        <f t="shared" si="34"/>
        <v>7.8899205428086774E-2</v>
      </c>
    </row>
    <row r="555" spans="1:14" x14ac:dyDescent="0.25">
      <c r="A555" s="15">
        <v>2022</v>
      </c>
      <c r="B555" s="15" t="s">
        <v>198</v>
      </c>
      <c r="C555" s="15" t="s">
        <v>199</v>
      </c>
      <c r="D555" s="15" t="s">
        <v>203</v>
      </c>
      <c r="E555" s="15" t="s">
        <v>204</v>
      </c>
      <c r="F555" s="22">
        <v>48.94</v>
      </c>
      <c r="G555" s="22">
        <v>792.98</v>
      </c>
      <c r="H555" s="22">
        <v>137.69999999999999</v>
      </c>
      <c r="I555" s="22">
        <v>0</v>
      </c>
      <c r="J555" s="22">
        <v>0</v>
      </c>
      <c r="K555" s="22">
        <v>0</v>
      </c>
      <c r="L555" s="22">
        <v>0</v>
      </c>
      <c r="M555" s="22">
        <v>979.62</v>
      </c>
      <c r="N555" s="12">
        <f t="shared" si="34"/>
        <v>4.9958147036606025E-2</v>
      </c>
    </row>
    <row r="556" spans="1:14" x14ac:dyDescent="0.25">
      <c r="A556" s="15">
        <v>2022</v>
      </c>
      <c r="B556" s="15" t="s">
        <v>198</v>
      </c>
      <c r="C556" s="15" t="s">
        <v>199</v>
      </c>
      <c r="D556" s="15" t="s">
        <v>205</v>
      </c>
      <c r="E556" s="15" t="s">
        <v>175</v>
      </c>
      <c r="F556" s="22">
        <v>41.95</v>
      </c>
      <c r="G556" s="22">
        <v>819.41</v>
      </c>
      <c r="H556" s="22">
        <v>26.55</v>
      </c>
      <c r="I556" s="22">
        <v>0</v>
      </c>
      <c r="J556" s="22">
        <v>0</v>
      </c>
      <c r="K556" s="22">
        <v>0</v>
      </c>
      <c r="L556" s="22">
        <v>0</v>
      </c>
      <c r="M556" s="22">
        <v>887.91</v>
      </c>
      <c r="N556" s="12">
        <f t="shared" si="34"/>
        <v>4.7245779414580309E-2</v>
      </c>
    </row>
    <row r="557" spans="1:14" x14ac:dyDescent="0.25">
      <c r="A557" s="15">
        <v>2022</v>
      </c>
      <c r="B557" s="15" t="s">
        <v>198</v>
      </c>
      <c r="C557" s="15" t="s">
        <v>199</v>
      </c>
      <c r="D557" s="15" t="s">
        <v>206</v>
      </c>
      <c r="E557" s="15" t="s">
        <v>179</v>
      </c>
      <c r="F557" s="22">
        <v>17.7</v>
      </c>
      <c r="G557" s="22">
        <v>895.65</v>
      </c>
      <c r="H557" s="22">
        <v>35.049999999999997</v>
      </c>
      <c r="I557" s="22">
        <v>0</v>
      </c>
      <c r="J557" s="22">
        <v>0</v>
      </c>
      <c r="K557" s="22">
        <v>0</v>
      </c>
      <c r="L557" s="22">
        <v>0</v>
      </c>
      <c r="M557" s="22">
        <v>948.4</v>
      </c>
      <c r="N557" s="12">
        <f t="shared" si="34"/>
        <v>1.8663011387600167E-2</v>
      </c>
    </row>
    <row r="558" spans="1:14" x14ac:dyDescent="0.25">
      <c r="A558" s="61">
        <v>2022</v>
      </c>
      <c r="B558" s="26" t="s">
        <v>198</v>
      </c>
      <c r="C558" s="26" t="s">
        <v>199</v>
      </c>
      <c r="D558" s="26"/>
      <c r="E558" s="26" t="s">
        <v>100</v>
      </c>
      <c r="F558" s="27">
        <f>SUM(F553:F557)</f>
        <v>172.54</v>
      </c>
      <c r="G558" s="27">
        <f t="shared" ref="G558:M558" si="41">SUM(G553:G557)</f>
        <v>3386.29</v>
      </c>
      <c r="H558" s="27">
        <f t="shared" si="41"/>
        <v>447.94000000000005</v>
      </c>
      <c r="I558" s="27">
        <f t="shared" si="41"/>
        <v>0</v>
      </c>
      <c r="J558" s="27">
        <f t="shared" si="41"/>
        <v>0</v>
      </c>
      <c r="K558" s="27">
        <f t="shared" si="41"/>
        <v>0</v>
      </c>
      <c r="L558" s="27">
        <f t="shared" si="41"/>
        <v>0</v>
      </c>
      <c r="M558" s="27">
        <f t="shared" si="41"/>
        <v>4006.77</v>
      </c>
      <c r="N558" s="25">
        <f t="shared" si="34"/>
        <v>4.3062117366357441E-2</v>
      </c>
    </row>
    <row r="559" spans="1:14" x14ac:dyDescent="0.25">
      <c r="A559" s="15">
        <v>2022</v>
      </c>
      <c r="B559" s="15" t="s">
        <v>207</v>
      </c>
      <c r="C559" s="15" t="s">
        <v>121</v>
      </c>
      <c r="D559" s="15" t="s">
        <v>277</v>
      </c>
      <c r="E559" s="15" t="s">
        <v>278</v>
      </c>
      <c r="F559" s="22">
        <v>0</v>
      </c>
      <c r="G559" s="22">
        <v>297</v>
      </c>
      <c r="H559" s="22">
        <v>103.5</v>
      </c>
      <c r="I559" s="22">
        <v>0</v>
      </c>
      <c r="J559" s="22">
        <v>0</v>
      </c>
      <c r="K559" s="22">
        <v>0</v>
      </c>
      <c r="L559" s="22">
        <v>0</v>
      </c>
      <c r="M559" s="22">
        <v>400.5</v>
      </c>
      <c r="N559" s="12">
        <f t="shared" si="34"/>
        <v>0</v>
      </c>
    </row>
    <row r="560" spans="1:14" x14ac:dyDescent="0.25">
      <c r="A560" s="15">
        <v>2022</v>
      </c>
      <c r="B560" s="15" t="s">
        <v>207</v>
      </c>
      <c r="C560" s="15" t="s">
        <v>121</v>
      </c>
      <c r="D560" s="15" t="s">
        <v>208</v>
      </c>
      <c r="E560" s="15" t="s">
        <v>177</v>
      </c>
      <c r="F560" s="22">
        <v>290.14</v>
      </c>
      <c r="G560" s="22">
        <v>1724.36</v>
      </c>
      <c r="H560" s="22">
        <v>279</v>
      </c>
      <c r="I560" s="22">
        <v>0</v>
      </c>
      <c r="J560" s="22">
        <v>0</v>
      </c>
      <c r="K560" s="22">
        <v>0</v>
      </c>
      <c r="L560" s="22">
        <v>30</v>
      </c>
      <c r="M560" s="22">
        <v>2331</v>
      </c>
      <c r="N560" s="12">
        <f t="shared" si="34"/>
        <v>0.12447018447018446</v>
      </c>
    </row>
    <row r="561" spans="1:14" x14ac:dyDescent="0.25">
      <c r="A561" s="15">
        <v>2022</v>
      </c>
      <c r="B561" s="15" t="s">
        <v>207</v>
      </c>
      <c r="C561" s="15" t="s">
        <v>121</v>
      </c>
      <c r="D561" s="15" t="s">
        <v>299</v>
      </c>
      <c r="E561" s="15" t="s">
        <v>295</v>
      </c>
      <c r="F561" s="22">
        <v>0</v>
      </c>
      <c r="G561" s="22">
        <v>79.5</v>
      </c>
      <c r="H561" s="22">
        <v>0</v>
      </c>
      <c r="I561" s="22">
        <v>0</v>
      </c>
      <c r="J561" s="22">
        <v>0</v>
      </c>
      <c r="K561" s="22">
        <v>0</v>
      </c>
      <c r="L561" s="22">
        <v>0</v>
      </c>
      <c r="M561" s="22">
        <v>79.5</v>
      </c>
      <c r="N561" s="12">
        <f t="shared" si="34"/>
        <v>0</v>
      </c>
    </row>
    <row r="562" spans="1:14" x14ac:dyDescent="0.25">
      <c r="A562" s="61">
        <v>2022</v>
      </c>
      <c r="B562" s="26" t="s">
        <v>207</v>
      </c>
      <c r="C562" s="26" t="s">
        <v>121</v>
      </c>
      <c r="D562" s="26"/>
      <c r="E562" s="26" t="s">
        <v>100</v>
      </c>
      <c r="F562" s="27">
        <f>SUM(F559:F561)</f>
        <v>290.14</v>
      </c>
      <c r="G562" s="27">
        <f t="shared" ref="G562:M562" si="42">SUM(G559:G561)</f>
        <v>2100.8599999999997</v>
      </c>
      <c r="H562" s="27">
        <f t="shared" si="42"/>
        <v>382.5</v>
      </c>
      <c r="I562" s="27">
        <f t="shared" si="42"/>
        <v>0</v>
      </c>
      <c r="J562" s="27">
        <f t="shared" si="42"/>
        <v>0</v>
      </c>
      <c r="K562" s="27">
        <f t="shared" si="42"/>
        <v>0</v>
      </c>
      <c r="L562" s="27">
        <f t="shared" si="42"/>
        <v>30</v>
      </c>
      <c r="M562" s="27">
        <f t="shared" si="42"/>
        <v>2811</v>
      </c>
      <c r="N562" s="25">
        <f t="shared" si="34"/>
        <v>0.10321593738882959</v>
      </c>
    </row>
    <row r="563" spans="1:14" x14ac:dyDescent="0.25">
      <c r="A563" s="15">
        <v>2022</v>
      </c>
      <c r="B563" s="15" t="s">
        <v>209</v>
      </c>
      <c r="C563" s="15" t="s">
        <v>210</v>
      </c>
      <c r="D563" s="15" t="s">
        <v>211</v>
      </c>
      <c r="E563" s="15" t="s">
        <v>171</v>
      </c>
      <c r="F563" s="22">
        <v>117.5</v>
      </c>
      <c r="G563" s="22">
        <v>883.7</v>
      </c>
      <c r="H563" s="22">
        <v>209.3</v>
      </c>
      <c r="I563" s="22">
        <v>0</v>
      </c>
      <c r="J563" s="22">
        <v>0</v>
      </c>
      <c r="K563" s="22">
        <v>0</v>
      </c>
      <c r="L563" s="22">
        <v>0</v>
      </c>
      <c r="M563" s="22">
        <v>1210.5</v>
      </c>
      <c r="N563" s="12">
        <f t="shared" si="34"/>
        <v>9.7067327550598922E-2</v>
      </c>
    </row>
    <row r="564" spans="1:14" x14ac:dyDescent="0.25">
      <c r="A564" s="15">
        <v>2022</v>
      </c>
      <c r="B564" s="15" t="s">
        <v>209</v>
      </c>
      <c r="C564" s="15" t="s">
        <v>210</v>
      </c>
      <c r="D564" s="15" t="s">
        <v>212</v>
      </c>
      <c r="E564" s="15" t="s">
        <v>213</v>
      </c>
      <c r="F564" s="22">
        <v>0</v>
      </c>
      <c r="G564" s="22">
        <v>287.5</v>
      </c>
      <c r="H564" s="22">
        <v>15.7</v>
      </c>
      <c r="I564" s="22">
        <v>0</v>
      </c>
      <c r="J564" s="22">
        <v>0</v>
      </c>
      <c r="K564" s="22">
        <v>0</v>
      </c>
      <c r="L564" s="22">
        <v>0</v>
      </c>
      <c r="M564" s="22">
        <v>303.2</v>
      </c>
      <c r="N564" s="12">
        <f t="shared" si="34"/>
        <v>0</v>
      </c>
    </row>
    <row r="565" spans="1:14" x14ac:dyDescent="0.25">
      <c r="A565" s="61">
        <v>2022</v>
      </c>
      <c r="B565" s="26" t="s">
        <v>209</v>
      </c>
      <c r="C565" s="26" t="s">
        <v>210</v>
      </c>
      <c r="D565" s="26"/>
      <c r="E565" s="26" t="s">
        <v>100</v>
      </c>
      <c r="F565" s="27">
        <f>SUM(F563:F564)</f>
        <v>117.5</v>
      </c>
      <c r="G565" s="27">
        <f t="shared" ref="G565:M565" si="43">SUM(G563:G564)</f>
        <v>1171.2</v>
      </c>
      <c r="H565" s="27">
        <f t="shared" si="43"/>
        <v>225</v>
      </c>
      <c r="I565" s="27">
        <f t="shared" si="43"/>
        <v>0</v>
      </c>
      <c r="J565" s="27">
        <f t="shared" si="43"/>
        <v>0</v>
      </c>
      <c r="K565" s="27">
        <f t="shared" si="43"/>
        <v>0</v>
      </c>
      <c r="L565" s="27">
        <f t="shared" si="43"/>
        <v>0</v>
      </c>
      <c r="M565" s="27">
        <f t="shared" si="43"/>
        <v>1513.7</v>
      </c>
      <c r="N565" s="25">
        <f t="shared" si="34"/>
        <v>7.7624364140846933E-2</v>
      </c>
    </row>
    <row r="566" spans="1:14" x14ac:dyDescent="0.25">
      <c r="A566" s="15">
        <v>2022</v>
      </c>
      <c r="B566" s="15" t="s">
        <v>214</v>
      </c>
      <c r="C566" s="15" t="s">
        <v>118</v>
      </c>
      <c r="D566" s="15" t="s">
        <v>215</v>
      </c>
      <c r="E566" s="15" t="s">
        <v>216</v>
      </c>
      <c r="F566" s="22">
        <v>160.36000000000001</v>
      </c>
      <c r="G566" s="22">
        <v>1678.64</v>
      </c>
      <c r="H566" s="22">
        <v>42</v>
      </c>
      <c r="I566" s="22">
        <v>0</v>
      </c>
      <c r="J566" s="22">
        <v>0</v>
      </c>
      <c r="K566" s="22">
        <v>0</v>
      </c>
      <c r="L566" s="22">
        <v>0</v>
      </c>
      <c r="M566" s="22">
        <v>1881</v>
      </c>
      <c r="N566" s="12">
        <f t="shared" si="34"/>
        <v>8.525252525252526E-2</v>
      </c>
    </row>
    <row r="567" spans="1:14" x14ac:dyDescent="0.25">
      <c r="A567" s="15">
        <v>2022</v>
      </c>
      <c r="B567" s="15" t="s">
        <v>214</v>
      </c>
      <c r="C567" s="15" t="s">
        <v>118</v>
      </c>
      <c r="D567" s="15" t="s">
        <v>300</v>
      </c>
      <c r="E567" s="15" t="s">
        <v>218</v>
      </c>
      <c r="F567" s="22">
        <v>0</v>
      </c>
      <c r="G567" s="22">
        <v>108</v>
      </c>
      <c r="H567" s="22">
        <v>0</v>
      </c>
      <c r="I567" s="22">
        <v>0</v>
      </c>
      <c r="J567" s="22">
        <v>0</v>
      </c>
      <c r="K567" s="22">
        <v>0</v>
      </c>
      <c r="L567" s="22">
        <v>0</v>
      </c>
      <c r="M567" s="22">
        <v>120</v>
      </c>
      <c r="N567" s="12">
        <f t="shared" si="34"/>
        <v>0</v>
      </c>
    </row>
    <row r="568" spans="1:14" x14ac:dyDescent="0.25">
      <c r="A568" s="15">
        <v>2022</v>
      </c>
      <c r="B568" s="15" t="s">
        <v>214</v>
      </c>
      <c r="C568" s="15" t="s">
        <v>118</v>
      </c>
      <c r="D568" s="15" t="s">
        <v>217</v>
      </c>
      <c r="E568" s="15" t="s">
        <v>218</v>
      </c>
      <c r="F568" s="22">
        <v>5.62</v>
      </c>
      <c r="G568" s="22">
        <v>406.12</v>
      </c>
      <c r="H568" s="22">
        <v>12</v>
      </c>
      <c r="I568" s="22">
        <v>0</v>
      </c>
      <c r="J568" s="22">
        <v>0</v>
      </c>
      <c r="K568" s="22">
        <v>0</v>
      </c>
      <c r="L568" s="22">
        <v>0</v>
      </c>
      <c r="M568" s="22">
        <v>426</v>
      </c>
      <c r="N568" s="12">
        <f t="shared" si="34"/>
        <v>1.3192488262910798E-2</v>
      </c>
    </row>
    <row r="569" spans="1:14" x14ac:dyDescent="0.25">
      <c r="A569" s="15">
        <v>2022</v>
      </c>
      <c r="B569" s="15" t="s">
        <v>214</v>
      </c>
      <c r="C569" s="15" t="s">
        <v>118</v>
      </c>
      <c r="D569" s="15" t="s">
        <v>264</v>
      </c>
      <c r="E569" s="15" t="s">
        <v>265</v>
      </c>
      <c r="F569" s="22">
        <v>1</v>
      </c>
      <c r="G569" s="22">
        <v>557</v>
      </c>
      <c r="H569" s="22">
        <v>18</v>
      </c>
      <c r="I569" s="22">
        <v>0</v>
      </c>
      <c r="J569" s="22">
        <v>0</v>
      </c>
      <c r="K569" s="22">
        <v>0</v>
      </c>
      <c r="L569" s="22">
        <v>0</v>
      </c>
      <c r="M569" s="22">
        <v>582</v>
      </c>
      <c r="N569" s="12">
        <f t="shared" si="34"/>
        <v>1.718213058419244E-3</v>
      </c>
    </row>
    <row r="570" spans="1:14" x14ac:dyDescent="0.25">
      <c r="A570" s="61">
        <v>2022</v>
      </c>
      <c r="B570" s="26" t="s">
        <v>214</v>
      </c>
      <c r="C570" s="26" t="s">
        <v>118</v>
      </c>
      <c r="D570" s="26"/>
      <c r="E570" s="26" t="s">
        <v>100</v>
      </c>
      <c r="F570" s="27">
        <f>SUM(F566:F569)</f>
        <v>166.98000000000002</v>
      </c>
      <c r="G570" s="27">
        <f t="shared" ref="G570:M570" si="44">SUM(G566:G569)</f>
        <v>2749.76</v>
      </c>
      <c r="H570" s="27">
        <f t="shared" si="44"/>
        <v>72</v>
      </c>
      <c r="I570" s="27">
        <f t="shared" si="44"/>
        <v>0</v>
      </c>
      <c r="J570" s="27">
        <f t="shared" si="44"/>
        <v>0</v>
      </c>
      <c r="K570" s="27">
        <f t="shared" si="44"/>
        <v>0</v>
      </c>
      <c r="L570" s="27">
        <f t="shared" si="44"/>
        <v>0</v>
      </c>
      <c r="M570" s="27">
        <f t="shared" si="44"/>
        <v>3009</v>
      </c>
      <c r="N570" s="25">
        <f t="shared" si="34"/>
        <v>5.5493519441674979E-2</v>
      </c>
    </row>
    <row r="571" spans="1:14" x14ac:dyDescent="0.25">
      <c r="A571" s="15">
        <v>2022</v>
      </c>
      <c r="B571" s="15" t="s">
        <v>219</v>
      </c>
      <c r="C571" s="15" t="s">
        <v>220</v>
      </c>
      <c r="D571" s="15" t="s">
        <v>221</v>
      </c>
      <c r="E571" s="15" t="s">
        <v>222</v>
      </c>
      <c r="F571" s="22">
        <v>0</v>
      </c>
      <c r="G571" s="22">
        <v>407.63</v>
      </c>
      <c r="H571" s="22">
        <v>4.5</v>
      </c>
      <c r="I571" s="22">
        <v>0</v>
      </c>
      <c r="J571" s="22">
        <v>0</v>
      </c>
      <c r="K571" s="22">
        <v>0</v>
      </c>
      <c r="L571" s="22">
        <v>0</v>
      </c>
      <c r="M571" s="22">
        <v>412.13</v>
      </c>
      <c r="N571" s="12">
        <f t="shared" si="34"/>
        <v>0</v>
      </c>
    </row>
    <row r="572" spans="1:14" x14ac:dyDescent="0.25">
      <c r="A572" s="61">
        <v>2022</v>
      </c>
      <c r="B572" s="26" t="s">
        <v>219</v>
      </c>
      <c r="C572" s="26" t="s">
        <v>220</v>
      </c>
      <c r="D572" s="26"/>
      <c r="E572" s="26" t="s">
        <v>100</v>
      </c>
      <c r="F572" s="27">
        <f>SUM(F571)</f>
        <v>0</v>
      </c>
      <c r="G572" s="27">
        <f t="shared" ref="G572:M572" si="45">SUM(G571)</f>
        <v>407.63</v>
      </c>
      <c r="H572" s="27">
        <f t="shared" si="45"/>
        <v>4.5</v>
      </c>
      <c r="I572" s="27">
        <f t="shared" si="45"/>
        <v>0</v>
      </c>
      <c r="J572" s="27">
        <f t="shared" si="45"/>
        <v>0</v>
      </c>
      <c r="K572" s="27">
        <f t="shared" si="45"/>
        <v>0</v>
      </c>
      <c r="L572" s="27">
        <f t="shared" si="45"/>
        <v>0</v>
      </c>
      <c r="M572" s="27">
        <f t="shared" si="45"/>
        <v>412.13</v>
      </c>
      <c r="N572" s="25">
        <f t="shared" si="34"/>
        <v>0</v>
      </c>
    </row>
    <row r="573" spans="1:14" x14ac:dyDescent="0.25">
      <c r="A573" s="15">
        <v>2022</v>
      </c>
      <c r="B573" s="15" t="s">
        <v>227</v>
      </c>
      <c r="C573" s="15" t="s">
        <v>228</v>
      </c>
      <c r="D573" s="15" t="s">
        <v>242</v>
      </c>
      <c r="E573" s="15" t="s">
        <v>243</v>
      </c>
      <c r="F573" s="22">
        <v>68.150000000000006</v>
      </c>
      <c r="G573" s="22">
        <v>392.45</v>
      </c>
      <c r="H573" s="22">
        <v>0</v>
      </c>
      <c r="I573" s="22">
        <v>0</v>
      </c>
      <c r="J573" s="22">
        <v>0</v>
      </c>
      <c r="K573" s="22">
        <v>0</v>
      </c>
      <c r="L573" s="22">
        <v>0</v>
      </c>
      <c r="M573" s="22">
        <v>460.6</v>
      </c>
      <c r="N573" s="12">
        <f t="shared" si="34"/>
        <v>0.14795918367346939</v>
      </c>
    </row>
    <row r="574" spans="1:14" x14ac:dyDescent="0.25">
      <c r="A574" s="15">
        <v>2022</v>
      </c>
      <c r="B574" s="15" t="s">
        <v>227</v>
      </c>
      <c r="C574" s="15" t="s">
        <v>228</v>
      </c>
      <c r="D574" s="15" t="s">
        <v>285</v>
      </c>
      <c r="E574" s="15" t="s">
        <v>290</v>
      </c>
      <c r="F574" s="22">
        <v>0</v>
      </c>
      <c r="G574" s="22">
        <v>60</v>
      </c>
      <c r="H574" s="22">
        <v>0</v>
      </c>
      <c r="I574" s="22">
        <v>0</v>
      </c>
      <c r="J574" s="22">
        <v>0</v>
      </c>
      <c r="K574" s="22">
        <v>0</v>
      </c>
      <c r="L574" s="22">
        <v>0</v>
      </c>
      <c r="M574" s="22">
        <v>60</v>
      </c>
      <c r="N574" s="12">
        <f t="shared" si="34"/>
        <v>0</v>
      </c>
    </row>
    <row r="575" spans="1:14" x14ac:dyDescent="0.25">
      <c r="A575" s="15">
        <v>2022</v>
      </c>
      <c r="B575" s="15" t="s">
        <v>227</v>
      </c>
      <c r="C575" s="15" t="s">
        <v>228</v>
      </c>
      <c r="D575" s="15" t="s">
        <v>235</v>
      </c>
      <c r="E575" s="15" t="s">
        <v>236</v>
      </c>
      <c r="F575" s="22">
        <v>75.95</v>
      </c>
      <c r="G575" s="22">
        <v>306.64999999999998</v>
      </c>
      <c r="H575" s="22">
        <v>5</v>
      </c>
      <c r="I575" s="22">
        <v>0</v>
      </c>
      <c r="J575" s="22">
        <v>0</v>
      </c>
      <c r="K575" s="22">
        <v>0</v>
      </c>
      <c r="L575" s="22">
        <v>0</v>
      </c>
      <c r="M575" s="22">
        <v>387.6</v>
      </c>
      <c r="N575" s="12">
        <f t="shared" si="34"/>
        <v>0.19594943240454077</v>
      </c>
    </row>
    <row r="576" spans="1:14" x14ac:dyDescent="0.25">
      <c r="A576" s="15">
        <v>2022</v>
      </c>
      <c r="B576" s="15" t="s">
        <v>227</v>
      </c>
      <c r="C576" s="15" t="s">
        <v>228</v>
      </c>
      <c r="D576" s="15" t="s">
        <v>229</v>
      </c>
      <c r="E576" s="15" t="s">
        <v>230</v>
      </c>
      <c r="F576" s="22">
        <v>109.65</v>
      </c>
      <c r="G576" s="22">
        <v>360.75</v>
      </c>
      <c r="H576" s="22">
        <v>0</v>
      </c>
      <c r="I576" s="22">
        <v>0</v>
      </c>
      <c r="J576" s="22">
        <v>0</v>
      </c>
      <c r="K576" s="22">
        <v>0</v>
      </c>
      <c r="L576" s="22">
        <v>0</v>
      </c>
      <c r="M576" s="22">
        <v>470.4</v>
      </c>
      <c r="N576" s="12">
        <f t="shared" si="34"/>
        <v>0.23309948979591838</v>
      </c>
    </row>
    <row r="577" spans="1:14" x14ac:dyDescent="0.25">
      <c r="A577" s="15">
        <v>2022</v>
      </c>
      <c r="B577" s="15" t="s">
        <v>227</v>
      </c>
      <c r="C577" s="15" t="s">
        <v>228</v>
      </c>
      <c r="D577" s="15" t="s">
        <v>231</v>
      </c>
      <c r="E577" s="15" t="s">
        <v>232</v>
      </c>
      <c r="F577" s="22">
        <v>236.3</v>
      </c>
      <c r="G577" s="22">
        <v>1158.3</v>
      </c>
      <c r="H577" s="22">
        <v>292</v>
      </c>
      <c r="I577" s="22">
        <v>0</v>
      </c>
      <c r="J577" s="22">
        <v>0</v>
      </c>
      <c r="K577" s="22">
        <v>0</v>
      </c>
      <c r="L577" s="22">
        <v>0</v>
      </c>
      <c r="M577" s="22">
        <v>1686.6</v>
      </c>
      <c r="N577" s="12">
        <f t="shared" si="34"/>
        <v>0.14010435195067</v>
      </c>
    </row>
    <row r="578" spans="1:14" x14ac:dyDescent="0.25">
      <c r="A578" s="15">
        <v>2022</v>
      </c>
      <c r="B578" s="15" t="s">
        <v>227</v>
      </c>
      <c r="C578" s="15" t="s">
        <v>228</v>
      </c>
      <c r="D578" s="15" t="s">
        <v>274</v>
      </c>
      <c r="E578" s="15" t="s">
        <v>181</v>
      </c>
      <c r="F578" s="22">
        <v>82.99</v>
      </c>
      <c r="G578" s="22">
        <v>407.08</v>
      </c>
      <c r="H578" s="22">
        <v>0</v>
      </c>
      <c r="I578" s="22">
        <v>0</v>
      </c>
      <c r="J578" s="22">
        <v>0</v>
      </c>
      <c r="K578" s="22">
        <v>0</v>
      </c>
      <c r="L578" s="22">
        <v>0</v>
      </c>
      <c r="M578" s="22">
        <v>490.07</v>
      </c>
      <c r="N578" s="12">
        <f>F578/M578</f>
        <v>0.1693431550594813</v>
      </c>
    </row>
    <row r="579" spans="1:14" x14ac:dyDescent="0.25">
      <c r="A579" s="61">
        <v>2022</v>
      </c>
      <c r="B579" s="26" t="s">
        <v>227</v>
      </c>
      <c r="C579" s="26" t="s">
        <v>228</v>
      </c>
      <c r="D579" s="26"/>
      <c r="E579" s="26" t="s">
        <v>100</v>
      </c>
      <c r="F579" s="27">
        <f>SUM(F573:F578)</f>
        <v>573.04000000000008</v>
      </c>
      <c r="G579" s="27">
        <f t="shared" ref="G579:M579" si="46">SUM(G573:G578)</f>
        <v>2685.2299999999996</v>
      </c>
      <c r="H579" s="27">
        <f t="shared" si="46"/>
        <v>297</v>
      </c>
      <c r="I579" s="27">
        <f t="shared" si="46"/>
        <v>0</v>
      </c>
      <c r="J579" s="27">
        <f t="shared" si="46"/>
        <v>0</v>
      </c>
      <c r="K579" s="27">
        <f t="shared" si="46"/>
        <v>0</v>
      </c>
      <c r="L579" s="27">
        <f t="shared" si="46"/>
        <v>0</v>
      </c>
      <c r="M579" s="27">
        <f t="shared" si="46"/>
        <v>3555.27</v>
      </c>
      <c r="N579" s="25">
        <f>F579/M579</f>
        <v>0.16118044480447338</v>
      </c>
    </row>
    <row r="580" spans="1:14" x14ac:dyDescent="0.25">
      <c r="A580" s="15">
        <v>2022</v>
      </c>
      <c r="B580" s="15" t="s">
        <v>223</v>
      </c>
      <c r="C580" s="15" t="s">
        <v>291</v>
      </c>
      <c r="D580" s="15" t="s">
        <v>225</v>
      </c>
      <c r="E580" s="15" t="s">
        <v>226</v>
      </c>
      <c r="F580" s="22">
        <v>22.5</v>
      </c>
      <c r="G580" s="22">
        <v>640.04999999999995</v>
      </c>
      <c r="H580" s="22">
        <v>36</v>
      </c>
      <c r="I580" s="22">
        <v>0</v>
      </c>
      <c r="J580" s="22">
        <v>0</v>
      </c>
      <c r="K580" s="22">
        <v>0</v>
      </c>
      <c r="L580" s="22">
        <v>0</v>
      </c>
      <c r="M580" s="22">
        <v>698.55</v>
      </c>
      <c r="N580" s="12">
        <f t="shared" si="34"/>
        <v>3.2209576980888985E-2</v>
      </c>
    </row>
    <row r="581" spans="1:14" x14ac:dyDescent="0.25">
      <c r="A581" s="61">
        <v>2022</v>
      </c>
      <c r="B581" s="26" t="s">
        <v>223</v>
      </c>
      <c r="C581" s="26" t="s">
        <v>291</v>
      </c>
      <c r="D581" s="26"/>
      <c r="E581" s="26" t="s">
        <v>100</v>
      </c>
      <c r="F581" s="27">
        <f>SUM(F580)</f>
        <v>22.5</v>
      </c>
      <c r="G581" s="27">
        <f t="shared" ref="G581:M581" si="47">SUM(G580)</f>
        <v>640.04999999999995</v>
      </c>
      <c r="H581" s="27">
        <f t="shared" si="47"/>
        <v>36</v>
      </c>
      <c r="I581" s="27">
        <f t="shared" si="47"/>
        <v>0</v>
      </c>
      <c r="J581" s="27">
        <f t="shared" si="47"/>
        <v>0</v>
      </c>
      <c r="K581" s="27">
        <f t="shared" si="47"/>
        <v>0</v>
      </c>
      <c r="L581" s="27">
        <f t="shared" si="47"/>
        <v>0</v>
      </c>
      <c r="M581" s="27">
        <f t="shared" si="47"/>
        <v>698.55</v>
      </c>
      <c r="N581" s="25">
        <f t="shared" si="34"/>
        <v>3.2209576980888985E-2</v>
      </c>
    </row>
    <row r="582" spans="1:14" x14ac:dyDescent="0.25">
      <c r="A582" s="15">
        <v>2022</v>
      </c>
      <c r="B582" s="15" t="s">
        <v>252</v>
      </c>
      <c r="C582" s="15" t="s">
        <v>253</v>
      </c>
      <c r="D582" s="15" t="s">
        <v>261</v>
      </c>
      <c r="E582" s="15" t="s">
        <v>262</v>
      </c>
      <c r="F582" s="22">
        <v>45</v>
      </c>
      <c r="G582" s="22">
        <v>0</v>
      </c>
      <c r="H582" s="22">
        <v>0</v>
      </c>
      <c r="I582" s="22">
        <v>72</v>
      </c>
      <c r="J582" s="22">
        <v>18</v>
      </c>
      <c r="K582" s="22">
        <v>72</v>
      </c>
      <c r="L582" s="22">
        <v>0</v>
      </c>
      <c r="M582" s="22">
        <v>207</v>
      </c>
      <c r="N582" s="12">
        <f t="shared" si="34"/>
        <v>0.21739130434782608</v>
      </c>
    </row>
    <row r="583" spans="1:14" x14ac:dyDescent="0.25">
      <c r="A583" s="15" t="s">
        <v>109</v>
      </c>
      <c r="B583" s="15" t="s">
        <v>252</v>
      </c>
      <c r="C583" s="15" t="s">
        <v>253</v>
      </c>
      <c r="D583" s="15" t="s">
        <v>254</v>
      </c>
      <c r="E583" s="15" t="s">
        <v>255</v>
      </c>
      <c r="F583" s="22">
        <v>0</v>
      </c>
      <c r="G583" s="22">
        <v>139.5</v>
      </c>
      <c r="H583" s="22">
        <v>0</v>
      </c>
      <c r="I583" s="22">
        <v>0</v>
      </c>
      <c r="J583" s="22">
        <v>0</v>
      </c>
      <c r="K583" s="22">
        <v>0</v>
      </c>
      <c r="L583" s="22">
        <v>0</v>
      </c>
      <c r="M583" s="22">
        <v>139.5</v>
      </c>
      <c r="N583" s="12">
        <f t="shared" si="34"/>
        <v>0</v>
      </c>
    </row>
    <row r="584" spans="1:14" x14ac:dyDescent="0.25">
      <c r="A584" t="s">
        <v>100</v>
      </c>
      <c r="F584">
        <f>SUM(F581+F582+F579+F572+F570+F565+F562+F558+F552+F547+F544+F538+F530+F526)</f>
        <v>2325.0500000000002</v>
      </c>
      <c r="G584">
        <f>SUM(G581+G582+G579+G572+G570+G565+G562+G558+G552+G547+G544+G538+G530+G526)</f>
        <v>23994.52</v>
      </c>
      <c r="H584">
        <f>SUM(H581+H582+H579+H572+H570+H565+H562+H558+H552+H547+H544+H538+H530+H526)</f>
        <v>2547.89</v>
      </c>
      <c r="I584">
        <f t="shared" ref="I584:L584" si="48">SUM(I581+I582+I579+I572+I570+I565+I562+I558+I552+I547+I544+I538+I530+I526)</f>
        <v>102</v>
      </c>
      <c r="J584">
        <f t="shared" si="48"/>
        <v>18</v>
      </c>
      <c r="K584">
        <f t="shared" si="48"/>
        <v>112.5</v>
      </c>
      <c r="L584">
        <f t="shared" si="48"/>
        <v>33.200000000000003</v>
      </c>
      <c r="M584">
        <f>SUM(M583+M581+M582+M579+M572+M570+M565+M562+M558+M552+M547+M544+M538+M530+M526)</f>
        <v>29302.520000000004</v>
      </c>
      <c r="N584" s="12">
        <f t="shared" si="34"/>
        <v>7.934641798725843E-2</v>
      </c>
    </row>
    <row r="586" spans="1:14" ht="25.5" x14ac:dyDescent="0.25">
      <c r="A586" s="29" t="s">
        <v>101</v>
      </c>
      <c r="B586" s="29" t="s">
        <v>279</v>
      </c>
      <c r="C586" s="29" t="s">
        <v>280</v>
      </c>
      <c r="D586" s="29" t="s">
        <v>281</v>
      </c>
      <c r="E586" s="29" t="s">
        <v>282</v>
      </c>
      <c r="F586" s="29" t="s">
        <v>102</v>
      </c>
      <c r="G586" s="29" t="s">
        <v>103</v>
      </c>
      <c r="H586" s="29" t="s">
        <v>104</v>
      </c>
      <c r="I586" s="29" t="s">
        <v>105</v>
      </c>
      <c r="J586" s="29" t="s">
        <v>106</v>
      </c>
      <c r="K586" s="29" t="s">
        <v>107</v>
      </c>
      <c r="L586" s="29" t="s">
        <v>108</v>
      </c>
      <c r="M586" s="29" t="s">
        <v>100</v>
      </c>
    </row>
    <row r="587" spans="1:14" x14ac:dyDescent="0.25">
      <c r="A587" s="10" t="s">
        <v>110</v>
      </c>
      <c r="B587" s="10" t="s">
        <v>154</v>
      </c>
      <c r="C587" s="10" t="s">
        <v>155</v>
      </c>
      <c r="D587" s="10" t="s">
        <v>156</v>
      </c>
      <c r="E587" s="10" t="s">
        <v>157</v>
      </c>
      <c r="F587" s="9">
        <v>69.7</v>
      </c>
      <c r="G587" s="9">
        <v>489.25</v>
      </c>
      <c r="H587" s="9">
        <v>121.05</v>
      </c>
      <c r="I587" s="9">
        <v>0</v>
      </c>
      <c r="J587" s="9">
        <v>0</v>
      </c>
      <c r="K587" s="9">
        <v>0</v>
      </c>
      <c r="L587" s="9">
        <v>0</v>
      </c>
      <c r="M587" s="9">
        <v>680</v>
      </c>
      <c r="N587" s="17">
        <f>F587/M587</f>
        <v>0.10250000000000001</v>
      </c>
    </row>
    <row r="588" spans="1:14" x14ac:dyDescent="0.25">
      <c r="A588" s="10" t="s">
        <v>110</v>
      </c>
      <c r="B588" s="10" t="s">
        <v>154</v>
      </c>
      <c r="C588" s="10" t="s">
        <v>155</v>
      </c>
      <c r="D588" s="10" t="s">
        <v>158</v>
      </c>
      <c r="E588" s="10" t="s">
        <v>159</v>
      </c>
      <c r="F588" s="9">
        <v>32.950000000000003</v>
      </c>
      <c r="G588" s="9">
        <v>479.66</v>
      </c>
      <c r="H588" s="9">
        <v>6</v>
      </c>
      <c r="I588" s="9">
        <v>0</v>
      </c>
      <c r="J588" s="9">
        <v>0</v>
      </c>
      <c r="K588" s="9">
        <v>0</v>
      </c>
      <c r="L588" s="9">
        <v>0</v>
      </c>
      <c r="M588" s="9">
        <v>518.61</v>
      </c>
      <c r="N588" s="17">
        <f t="shared" ref="N588:N649" si="49">F588/M588</f>
        <v>6.353521914347969E-2</v>
      </c>
    </row>
    <row r="589" spans="1:14" x14ac:dyDescent="0.25">
      <c r="A589" s="10" t="s">
        <v>110</v>
      </c>
      <c r="B589" s="10" t="s">
        <v>154</v>
      </c>
      <c r="C589" s="10" t="s">
        <v>155</v>
      </c>
      <c r="D589" s="10" t="s">
        <v>160</v>
      </c>
      <c r="E589" s="10" t="s">
        <v>301</v>
      </c>
      <c r="F589" s="9">
        <v>49.83</v>
      </c>
      <c r="G589" s="9">
        <v>645.33000000000004</v>
      </c>
      <c r="H589" s="9">
        <v>12</v>
      </c>
      <c r="I589" s="9">
        <v>0</v>
      </c>
      <c r="J589" s="9">
        <v>0</v>
      </c>
      <c r="K589" s="9">
        <v>0</v>
      </c>
      <c r="L589" s="9">
        <v>0</v>
      </c>
      <c r="M589" s="9">
        <v>707.16</v>
      </c>
      <c r="N589" s="17">
        <f t="shared" si="49"/>
        <v>7.0464958425250301E-2</v>
      </c>
    </row>
    <row r="590" spans="1:14" x14ac:dyDescent="0.25">
      <c r="A590" s="10" t="s">
        <v>110</v>
      </c>
      <c r="B590" s="10" t="s">
        <v>154</v>
      </c>
      <c r="C590" s="10" t="s">
        <v>155</v>
      </c>
      <c r="D590" s="10" t="s">
        <v>162</v>
      </c>
      <c r="E590" s="10" t="s">
        <v>302</v>
      </c>
      <c r="F590" s="9">
        <v>8.35</v>
      </c>
      <c r="G590" s="9">
        <v>299.23</v>
      </c>
      <c r="H590" s="9">
        <v>6</v>
      </c>
      <c r="I590" s="9">
        <v>0</v>
      </c>
      <c r="J590" s="9">
        <v>0</v>
      </c>
      <c r="K590" s="9">
        <v>0</v>
      </c>
      <c r="L590" s="9">
        <v>0</v>
      </c>
      <c r="M590" s="9">
        <v>313.58</v>
      </c>
      <c r="N590" s="17">
        <f t="shared" si="49"/>
        <v>2.6627973722813954E-2</v>
      </c>
    </row>
    <row r="591" spans="1:14" x14ac:dyDescent="0.25">
      <c r="A591" s="26" t="s">
        <v>110</v>
      </c>
      <c r="B591" s="26" t="s">
        <v>154</v>
      </c>
      <c r="C591" s="28" t="s">
        <v>155</v>
      </c>
      <c r="D591" s="26"/>
      <c r="E591" s="28" t="s">
        <v>100</v>
      </c>
      <c r="F591" s="27">
        <f>SUM(F587:F590)</f>
        <v>160.83000000000001</v>
      </c>
      <c r="G591" s="27">
        <f t="shared" ref="G591:L591" si="50">SUM(G587:G590)</f>
        <v>1913.4700000000003</v>
      </c>
      <c r="H591" s="27">
        <f t="shared" si="50"/>
        <v>145.05000000000001</v>
      </c>
      <c r="I591" s="27">
        <f t="shared" si="50"/>
        <v>0</v>
      </c>
      <c r="J591" s="27">
        <f t="shared" si="50"/>
        <v>0</v>
      </c>
      <c r="K591" s="27">
        <f t="shared" si="50"/>
        <v>0</v>
      </c>
      <c r="L591" s="27">
        <f t="shared" si="50"/>
        <v>0</v>
      </c>
      <c r="M591" s="27">
        <f>SUM(M587:M590)</f>
        <v>2219.35</v>
      </c>
      <c r="N591" s="30">
        <f t="shared" si="49"/>
        <v>7.2467163809223425E-2</v>
      </c>
    </row>
    <row r="592" spans="1:14" x14ac:dyDescent="0.25">
      <c r="A592" s="10" t="s">
        <v>110</v>
      </c>
      <c r="B592" s="10" t="s">
        <v>164</v>
      </c>
      <c r="C592" s="10" t="s">
        <v>112</v>
      </c>
      <c r="D592" s="10" t="s">
        <v>165</v>
      </c>
      <c r="E592" s="10" t="s">
        <v>166</v>
      </c>
      <c r="F592" s="9">
        <v>0</v>
      </c>
      <c r="G592" s="9">
        <v>425.6</v>
      </c>
      <c r="H592" s="9">
        <v>12</v>
      </c>
      <c r="I592" s="9">
        <v>0</v>
      </c>
      <c r="J592" s="9">
        <v>0</v>
      </c>
      <c r="K592" s="9">
        <v>0</v>
      </c>
      <c r="L592" s="9">
        <v>0</v>
      </c>
      <c r="M592" s="9">
        <v>437.6</v>
      </c>
      <c r="N592" s="17">
        <f t="shared" si="49"/>
        <v>0</v>
      </c>
    </row>
    <row r="593" spans="1:14" x14ac:dyDescent="0.25">
      <c r="A593" s="10" t="s">
        <v>110</v>
      </c>
      <c r="B593" s="10" t="s">
        <v>164</v>
      </c>
      <c r="C593" s="10" t="s">
        <v>112</v>
      </c>
      <c r="D593" s="10" t="s">
        <v>303</v>
      </c>
      <c r="E593" s="10" t="s">
        <v>166</v>
      </c>
      <c r="F593" s="9">
        <v>0</v>
      </c>
      <c r="G593" s="9">
        <v>156.80000000000001</v>
      </c>
      <c r="H593" s="9">
        <v>0</v>
      </c>
      <c r="I593" s="9">
        <v>0</v>
      </c>
      <c r="J593" s="9">
        <v>0</v>
      </c>
      <c r="K593" s="9">
        <v>0</v>
      </c>
      <c r="L593" s="9">
        <v>0</v>
      </c>
      <c r="M593" s="9">
        <v>156.80000000000001</v>
      </c>
      <c r="N593" s="17">
        <f t="shared" si="49"/>
        <v>0</v>
      </c>
    </row>
    <row r="594" spans="1:14" x14ac:dyDescent="0.25">
      <c r="A594" s="10" t="s">
        <v>110</v>
      </c>
      <c r="B594" s="10" t="s">
        <v>164</v>
      </c>
      <c r="C594" s="10" t="s">
        <v>112</v>
      </c>
      <c r="D594" s="10" t="s">
        <v>167</v>
      </c>
      <c r="E594" s="10" t="s">
        <v>168</v>
      </c>
      <c r="F594" s="9">
        <v>0</v>
      </c>
      <c r="G594" s="9">
        <v>262.5</v>
      </c>
      <c r="H594" s="9">
        <v>0</v>
      </c>
      <c r="I594" s="9">
        <v>0</v>
      </c>
      <c r="J594" s="9">
        <v>0</v>
      </c>
      <c r="K594" s="9">
        <v>0</v>
      </c>
      <c r="L594" s="9">
        <v>0</v>
      </c>
      <c r="M594" s="9">
        <v>262.5</v>
      </c>
      <c r="N594" s="17">
        <f t="shared" si="49"/>
        <v>0</v>
      </c>
    </row>
    <row r="595" spans="1:14" x14ac:dyDescent="0.25">
      <c r="A595" s="10" t="s">
        <v>110</v>
      </c>
      <c r="B595" s="10" t="s">
        <v>164</v>
      </c>
      <c r="C595" s="10" t="s">
        <v>112</v>
      </c>
      <c r="D595" s="10" t="s">
        <v>292</v>
      </c>
      <c r="E595" s="10" t="s">
        <v>293</v>
      </c>
      <c r="F595" s="9">
        <v>0</v>
      </c>
      <c r="G595" s="9">
        <v>130.4</v>
      </c>
      <c r="H595" s="9">
        <v>16</v>
      </c>
      <c r="I595" s="9">
        <v>0</v>
      </c>
      <c r="J595" s="9">
        <v>0</v>
      </c>
      <c r="K595" s="9">
        <v>0</v>
      </c>
      <c r="L595" s="9">
        <v>0</v>
      </c>
      <c r="M595" s="9">
        <v>146.4</v>
      </c>
      <c r="N595" s="17">
        <f t="shared" si="49"/>
        <v>0</v>
      </c>
    </row>
    <row r="596" spans="1:14" x14ac:dyDescent="0.25">
      <c r="A596" s="26" t="s">
        <v>110</v>
      </c>
      <c r="B596" s="28" t="s">
        <v>164</v>
      </c>
      <c r="C596" s="28" t="s">
        <v>112</v>
      </c>
      <c r="D596" s="26"/>
      <c r="E596" s="28" t="s">
        <v>100</v>
      </c>
      <c r="F596" s="27">
        <f>SUM(F592:F595)</f>
        <v>0</v>
      </c>
      <c r="G596" s="27">
        <f t="shared" ref="G596:M596" si="51">SUM(G592:G595)</f>
        <v>975.30000000000007</v>
      </c>
      <c r="H596" s="27">
        <f t="shared" si="51"/>
        <v>28</v>
      </c>
      <c r="I596" s="27">
        <f t="shared" si="51"/>
        <v>0</v>
      </c>
      <c r="J596" s="27">
        <f t="shared" si="51"/>
        <v>0</v>
      </c>
      <c r="K596" s="27">
        <f t="shared" si="51"/>
        <v>0</v>
      </c>
      <c r="L596" s="27">
        <f t="shared" si="51"/>
        <v>0</v>
      </c>
      <c r="M596" s="27">
        <f t="shared" si="51"/>
        <v>1003.3000000000001</v>
      </c>
      <c r="N596" s="30">
        <f t="shared" si="49"/>
        <v>0</v>
      </c>
    </row>
    <row r="597" spans="1:14" x14ac:dyDescent="0.25">
      <c r="A597" s="10" t="s">
        <v>110</v>
      </c>
      <c r="B597" s="10" t="s">
        <v>169</v>
      </c>
      <c r="C597" s="10" t="s">
        <v>117</v>
      </c>
      <c r="D597" s="10" t="s">
        <v>170</v>
      </c>
      <c r="E597" s="10" t="s">
        <v>171</v>
      </c>
      <c r="F597" s="9">
        <v>20</v>
      </c>
      <c r="G597" s="9">
        <v>411.6</v>
      </c>
      <c r="H597" s="9">
        <v>41</v>
      </c>
      <c r="I597" s="9">
        <v>0</v>
      </c>
      <c r="J597" s="9">
        <v>0</v>
      </c>
      <c r="K597" s="9">
        <v>0</v>
      </c>
      <c r="L597" s="9">
        <v>0</v>
      </c>
      <c r="M597" s="9">
        <v>472.6</v>
      </c>
      <c r="N597" s="17">
        <f t="shared" si="49"/>
        <v>4.2319085907744393E-2</v>
      </c>
    </row>
    <row r="598" spans="1:14" x14ac:dyDescent="0.25">
      <c r="A598" s="10" t="s">
        <v>110</v>
      </c>
      <c r="B598" s="10" t="s">
        <v>169</v>
      </c>
      <c r="C598" s="10" t="s">
        <v>117</v>
      </c>
      <c r="D598" s="10" t="s">
        <v>172</v>
      </c>
      <c r="E598" s="10" t="s">
        <v>173</v>
      </c>
      <c r="F598" s="9">
        <v>18.5</v>
      </c>
      <c r="G598" s="9">
        <v>275.85000000000002</v>
      </c>
      <c r="H598" s="9">
        <v>9</v>
      </c>
      <c r="I598" s="9">
        <v>6</v>
      </c>
      <c r="J598" s="9">
        <v>0</v>
      </c>
      <c r="K598" s="9">
        <v>6</v>
      </c>
      <c r="L598" s="9">
        <v>0</v>
      </c>
      <c r="M598" s="9">
        <v>315.35000000000002</v>
      </c>
      <c r="N598" s="17">
        <f t="shared" si="49"/>
        <v>5.8664975424131911E-2</v>
      </c>
    </row>
    <row r="599" spans="1:14" x14ac:dyDescent="0.25">
      <c r="A599" s="10" t="s">
        <v>110</v>
      </c>
      <c r="B599" s="10" t="s">
        <v>169</v>
      </c>
      <c r="C599" s="10" t="s">
        <v>117</v>
      </c>
      <c r="D599" s="10" t="s">
        <v>174</v>
      </c>
      <c r="E599" s="10" t="s">
        <v>175</v>
      </c>
      <c r="F599" s="9">
        <v>11.2</v>
      </c>
      <c r="G599" s="9">
        <v>465.7</v>
      </c>
      <c r="H599" s="9">
        <v>10.5</v>
      </c>
      <c r="I599" s="9">
        <v>0</v>
      </c>
      <c r="J599" s="9">
        <v>0</v>
      </c>
      <c r="K599" s="9">
        <v>0</v>
      </c>
      <c r="L599" s="9">
        <v>0</v>
      </c>
      <c r="M599" s="9">
        <v>487.4</v>
      </c>
      <c r="N599" s="17">
        <f t="shared" si="49"/>
        <v>2.2979072630283134E-2</v>
      </c>
    </row>
    <row r="600" spans="1:14" x14ac:dyDescent="0.25">
      <c r="A600" s="10" t="s">
        <v>110</v>
      </c>
      <c r="B600" s="10" t="s">
        <v>169</v>
      </c>
      <c r="C600" s="10" t="s">
        <v>117</v>
      </c>
      <c r="D600" s="10" t="s">
        <v>176</v>
      </c>
      <c r="E600" s="10" t="s">
        <v>177</v>
      </c>
      <c r="F600" s="9">
        <v>33</v>
      </c>
      <c r="G600" s="9">
        <v>379.5</v>
      </c>
      <c r="H600" s="9">
        <v>45</v>
      </c>
      <c r="I600" s="9">
        <v>0</v>
      </c>
      <c r="J600" s="9">
        <v>0</v>
      </c>
      <c r="K600" s="9">
        <v>0</v>
      </c>
      <c r="L600" s="9">
        <v>0</v>
      </c>
      <c r="M600" s="9">
        <v>457.5</v>
      </c>
      <c r="N600" s="17">
        <f t="shared" si="49"/>
        <v>7.2131147540983612E-2</v>
      </c>
    </row>
    <row r="601" spans="1:14" x14ac:dyDescent="0.25">
      <c r="A601" s="10" t="s">
        <v>110</v>
      </c>
      <c r="B601" s="10" t="s">
        <v>169</v>
      </c>
      <c r="C601" s="10" t="s">
        <v>117</v>
      </c>
      <c r="D601" s="10" t="s">
        <v>178</v>
      </c>
      <c r="E601" s="10" t="s">
        <v>179</v>
      </c>
      <c r="F601" s="9">
        <v>26.25</v>
      </c>
      <c r="G601" s="9">
        <v>594.75</v>
      </c>
      <c r="H601" s="9">
        <v>15</v>
      </c>
      <c r="I601" s="9">
        <v>0</v>
      </c>
      <c r="J601" s="9">
        <v>0</v>
      </c>
      <c r="K601" s="9">
        <v>0</v>
      </c>
      <c r="L601" s="9">
        <v>0</v>
      </c>
      <c r="M601" s="9">
        <v>636</v>
      </c>
      <c r="N601" s="17">
        <f t="shared" si="49"/>
        <v>4.1273584905660375E-2</v>
      </c>
    </row>
    <row r="602" spans="1:14" x14ac:dyDescent="0.25">
      <c r="A602" s="10" t="s">
        <v>110</v>
      </c>
      <c r="B602" s="10" t="s">
        <v>169</v>
      </c>
      <c r="C602" s="10" t="s">
        <v>117</v>
      </c>
      <c r="D602" s="10" t="s">
        <v>271</v>
      </c>
      <c r="E602" s="10" t="s">
        <v>181</v>
      </c>
      <c r="F602" s="9">
        <v>16.899999999999999</v>
      </c>
      <c r="G602" s="9">
        <v>288.14999999999998</v>
      </c>
      <c r="H602" s="9">
        <v>4.5</v>
      </c>
      <c r="I602" s="9">
        <v>0</v>
      </c>
      <c r="J602" s="9">
        <v>0</v>
      </c>
      <c r="K602" s="9">
        <v>0</v>
      </c>
      <c r="L602" s="9">
        <v>0</v>
      </c>
      <c r="M602" s="9">
        <v>309.55</v>
      </c>
      <c r="N602" s="17">
        <f t="shared" si="49"/>
        <v>5.4595380390889993E-2</v>
      </c>
    </row>
    <row r="603" spans="1:14" x14ac:dyDescent="0.25">
      <c r="A603" s="10" t="s">
        <v>110</v>
      </c>
      <c r="B603" s="10" t="s">
        <v>169</v>
      </c>
      <c r="C603" s="10" t="s">
        <v>117</v>
      </c>
      <c r="D603" s="10" t="s">
        <v>294</v>
      </c>
      <c r="E603" s="10" t="s">
        <v>295</v>
      </c>
      <c r="F603" s="9">
        <v>7.5</v>
      </c>
      <c r="G603" s="9">
        <v>142.5</v>
      </c>
      <c r="H603" s="9">
        <v>0</v>
      </c>
      <c r="I603" s="9">
        <v>0</v>
      </c>
      <c r="J603" s="9">
        <v>0</v>
      </c>
      <c r="K603" s="9">
        <v>0</v>
      </c>
      <c r="L603" s="9">
        <v>0</v>
      </c>
      <c r="M603" s="9">
        <v>150</v>
      </c>
      <c r="N603" s="17">
        <f t="shared" si="49"/>
        <v>0.05</v>
      </c>
    </row>
    <row r="604" spans="1:14" x14ac:dyDescent="0.25">
      <c r="A604" s="26" t="s">
        <v>110</v>
      </c>
      <c r="B604" s="28" t="s">
        <v>169</v>
      </c>
      <c r="C604" s="28" t="s">
        <v>117</v>
      </c>
      <c r="D604" s="26"/>
      <c r="E604" s="28" t="s">
        <v>100</v>
      </c>
      <c r="F604" s="27">
        <f>SUM(F597:F603)</f>
        <v>133.35</v>
      </c>
      <c r="G604" s="27">
        <f t="shared" ref="G604:M604" si="52">SUM(G597:G603)</f>
        <v>2558.0500000000002</v>
      </c>
      <c r="H604" s="27">
        <f t="shared" si="52"/>
        <v>125</v>
      </c>
      <c r="I604" s="27">
        <f t="shared" si="52"/>
        <v>6</v>
      </c>
      <c r="J604" s="27">
        <f t="shared" si="52"/>
        <v>0</v>
      </c>
      <c r="K604" s="27">
        <f t="shared" si="52"/>
        <v>6</v>
      </c>
      <c r="L604" s="27">
        <f t="shared" si="52"/>
        <v>0</v>
      </c>
      <c r="M604" s="27">
        <f t="shared" si="52"/>
        <v>2828.4</v>
      </c>
      <c r="N604" s="30">
        <f t="shared" si="49"/>
        <v>4.7146796775562154E-2</v>
      </c>
    </row>
    <row r="605" spans="1:14" x14ac:dyDescent="0.25">
      <c r="A605" s="10" t="s">
        <v>110</v>
      </c>
      <c r="B605" s="10" t="s">
        <v>182</v>
      </c>
      <c r="C605" s="10" t="s">
        <v>120</v>
      </c>
      <c r="D605" s="10" t="s">
        <v>183</v>
      </c>
      <c r="E605" s="10" t="s">
        <v>184</v>
      </c>
      <c r="F605" s="9">
        <v>20.9</v>
      </c>
      <c r="G605" s="9">
        <v>267.85000000000002</v>
      </c>
      <c r="H605" s="9">
        <v>31.8</v>
      </c>
      <c r="I605" s="9">
        <v>0</v>
      </c>
      <c r="J605" s="9">
        <v>0</v>
      </c>
      <c r="K605" s="9">
        <v>0</v>
      </c>
      <c r="L605" s="9">
        <v>0</v>
      </c>
      <c r="M605" s="9">
        <v>320.55</v>
      </c>
      <c r="N605" s="17">
        <f t="shared" si="49"/>
        <v>6.5200436749337065E-2</v>
      </c>
    </row>
    <row r="606" spans="1:14" x14ac:dyDescent="0.25">
      <c r="A606" s="10" t="s">
        <v>110</v>
      </c>
      <c r="B606" s="10" t="s">
        <v>182</v>
      </c>
      <c r="C606" s="10" t="s">
        <v>120</v>
      </c>
      <c r="D606" s="10" t="s">
        <v>185</v>
      </c>
      <c r="E606" s="10" t="s">
        <v>186</v>
      </c>
      <c r="F606" s="9">
        <v>56.1</v>
      </c>
      <c r="G606" s="9">
        <v>417.7</v>
      </c>
      <c r="H606" s="9">
        <v>27</v>
      </c>
      <c r="I606" s="9">
        <v>0</v>
      </c>
      <c r="J606" s="9">
        <v>0</v>
      </c>
      <c r="K606" s="9">
        <v>0</v>
      </c>
      <c r="L606" s="9">
        <v>0</v>
      </c>
      <c r="M606" s="9">
        <v>500.8</v>
      </c>
      <c r="N606" s="17">
        <f t="shared" si="49"/>
        <v>0.11202076677316294</v>
      </c>
    </row>
    <row r="607" spans="1:14" x14ac:dyDescent="0.25">
      <c r="A607" s="10" t="s">
        <v>110</v>
      </c>
      <c r="B607" s="10" t="s">
        <v>182</v>
      </c>
      <c r="C607" s="10" t="s">
        <v>120</v>
      </c>
      <c r="D607" s="10" t="s">
        <v>187</v>
      </c>
      <c r="E607" s="10" t="s">
        <v>188</v>
      </c>
      <c r="F607" s="9">
        <v>29.2</v>
      </c>
      <c r="G607" s="9">
        <v>289.7</v>
      </c>
      <c r="H607" s="9">
        <v>6.7</v>
      </c>
      <c r="I607" s="9">
        <v>0</v>
      </c>
      <c r="J607" s="9">
        <v>0</v>
      </c>
      <c r="K607" s="9">
        <v>4.5</v>
      </c>
      <c r="L607" s="9">
        <v>0</v>
      </c>
      <c r="M607" s="9">
        <v>330.1</v>
      </c>
      <c r="N607" s="17">
        <f t="shared" si="49"/>
        <v>8.8458043017267493E-2</v>
      </c>
    </row>
    <row r="608" spans="1:14" x14ac:dyDescent="0.25">
      <c r="A608" s="10" t="s">
        <v>110</v>
      </c>
      <c r="B608" s="10" t="s">
        <v>182</v>
      </c>
      <c r="C608" s="10" t="s">
        <v>120</v>
      </c>
      <c r="D608" s="10" t="s">
        <v>272</v>
      </c>
      <c r="E608" s="10" t="s">
        <v>273</v>
      </c>
      <c r="F608" s="9">
        <v>55.55</v>
      </c>
      <c r="G608" s="9">
        <v>235.4</v>
      </c>
      <c r="H608" s="9">
        <v>6.5</v>
      </c>
      <c r="I608" s="9">
        <v>0</v>
      </c>
      <c r="J608" s="9">
        <v>0</v>
      </c>
      <c r="K608" s="9">
        <v>0</v>
      </c>
      <c r="L608" s="9">
        <v>0</v>
      </c>
      <c r="M608" s="9">
        <v>297.45</v>
      </c>
      <c r="N608" s="17">
        <f t="shared" si="49"/>
        <v>0.18675407631534713</v>
      </c>
    </row>
    <row r="609" spans="1:14" x14ac:dyDescent="0.25">
      <c r="A609" s="10" t="s">
        <v>110</v>
      </c>
      <c r="B609" s="10" t="s">
        <v>182</v>
      </c>
      <c r="C609" s="10" t="s">
        <v>120</v>
      </c>
      <c r="D609" s="10" t="s">
        <v>189</v>
      </c>
      <c r="E609" s="10" t="s">
        <v>190</v>
      </c>
      <c r="F609" s="9">
        <v>20.65</v>
      </c>
      <c r="G609" s="9">
        <v>273.95</v>
      </c>
      <c r="H609" s="9">
        <v>70.400000000000006</v>
      </c>
      <c r="I609" s="9">
        <v>18</v>
      </c>
      <c r="J609" s="9">
        <v>0</v>
      </c>
      <c r="K609" s="9">
        <v>24</v>
      </c>
      <c r="L609" s="9">
        <v>0</v>
      </c>
      <c r="M609" s="9">
        <v>407</v>
      </c>
      <c r="N609" s="17">
        <f t="shared" si="49"/>
        <v>5.0737100737100735E-2</v>
      </c>
    </row>
    <row r="610" spans="1:14" x14ac:dyDescent="0.25">
      <c r="A610" s="26" t="s">
        <v>110</v>
      </c>
      <c r="B610" s="28" t="s">
        <v>182</v>
      </c>
      <c r="C610" s="28" t="s">
        <v>120</v>
      </c>
      <c r="D610" s="26"/>
      <c r="E610" s="28" t="s">
        <v>100</v>
      </c>
      <c r="F610" s="27">
        <f>SUM(F605:F609)</f>
        <v>182.4</v>
      </c>
      <c r="G610" s="27">
        <f t="shared" ref="G610:M610" si="53">SUM(G605:G609)</f>
        <v>1484.6000000000001</v>
      </c>
      <c r="H610" s="27">
        <f t="shared" si="53"/>
        <v>142.4</v>
      </c>
      <c r="I610" s="27">
        <f t="shared" si="53"/>
        <v>18</v>
      </c>
      <c r="J610" s="27">
        <f t="shared" si="53"/>
        <v>0</v>
      </c>
      <c r="K610" s="27">
        <f t="shared" si="53"/>
        <v>28.5</v>
      </c>
      <c r="L610" s="27">
        <f t="shared" si="53"/>
        <v>0</v>
      </c>
      <c r="M610" s="27">
        <f t="shared" si="53"/>
        <v>1855.9</v>
      </c>
      <c r="N610" s="30">
        <f t="shared" si="49"/>
        <v>9.8281157389945584E-2</v>
      </c>
    </row>
    <row r="611" spans="1:14" x14ac:dyDescent="0.25">
      <c r="A611" s="10" t="s">
        <v>110</v>
      </c>
      <c r="B611" s="10" t="s">
        <v>191</v>
      </c>
      <c r="C611" s="10" t="s">
        <v>192</v>
      </c>
      <c r="D611" s="10" t="s">
        <v>304</v>
      </c>
      <c r="E611" s="10" t="s">
        <v>287</v>
      </c>
      <c r="F611" s="9">
        <v>155.5</v>
      </c>
      <c r="G611" s="9">
        <v>653.13</v>
      </c>
      <c r="H611" s="9">
        <v>0</v>
      </c>
      <c r="I611" s="9">
        <v>0</v>
      </c>
      <c r="J611" s="9">
        <v>0</v>
      </c>
      <c r="K611" s="9">
        <v>0</v>
      </c>
      <c r="L611" s="9">
        <v>0</v>
      </c>
      <c r="M611" s="9">
        <v>808.63</v>
      </c>
      <c r="N611" s="17">
        <f t="shared" si="49"/>
        <v>0.19230055773345039</v>
      </c>
    </row>
    <row r="612" spans="1:14" x14ac:dyDescent="0.25">
      <c r="A612" s="10" t="s">
        <v>110</v>
      </c>
      <c r="B612" s="10" t="s">
        <v>191</v>
      </c>
      <c r="C612" s="10" t="s">
        <v>192</v>
      </c>
      <c r="D612" s="10" t="s">
        <v>296</v>
      </c>
      <c r="E612" s="10" t="s">
        <v>287</v>
      </c>
      <c r="F612" s="9">
        <v>0</v>
      </c>
      <c r="G612" s="9">
        <v>54</v>
      </c>
      <c r="H612" s="9">
        <v>6</v>
      </c>
      <c r="I612" s="9">
        <v>0</v>
      </c>
      <c r="J612" s="9">
        <v>0</v>
      </c>
      <c r="K612" s="9">
        <v>0</v>
      </c>
      <c r="L612" s="9">
        <v>0</v>
      </c>
      <c r="M612" s="9">
        <v>60</v>
      </c>
      <c r="N612" s="17">
        <f t="shared" si="49"/>
        <v>0</v>
      </c>
    </row>
    <row r="613" spans="1:14" x14ac:dyDescent="0.25">
      <c r="A613" s="10" t="s">
        <v>110</v>
      </c>
      <c r="B613" s="10" t="s">
        <v>191</v>
      </c>
      <c r="C613" s="10" t="s">
        <v>192</v>
      </c>
      <c r="D613" s="10" t="s">
        <v>246</v>
      </c>
      <c r="E613" s="10" t="s">
        <v>247</v>
      </c>
      <c r="F613" s="9">
        <v>412.8</v>
      </c>
      <c r="G613" s="9">
        <v>1907.5</v>
      </c>
      <c r="H613" s="9">
        <v>373.2</v>
      </c>
      <c r="I613" s="9">
        <v>0</v>
      </c>
      <c r="J613" s="9">
        <v>0</v>
      </c>
      <c r="K613" s="9">
        <v>0</v>
      </c>
      <c r="L613" s="9">
        <v>0</v>
      </c>
      <c r="M613" s="9">
        <v>2693.5</v>
      </c>
      <c r="N613" s="17">
        <f t="shared" si="49"/>
        <v>0.15325784295526268</v>
      </c>
    </row>
    <row r="614" spans="1:14" x14ac:dyDescent="0.25">
      <c r="A614" s="26" t="s">
        <v>110</v>
      </c>
      <c r="B614" s="28" t="s">
        <v>191</v>
      </c>
      <c r="C614" s="28" t="s">
        <v>192</v>
      </c>
      <c r="D614" s="26"/>
      <c r="E614" s="28" t="s">
        <v>100</v>
      </c>
      <c r="F614" s="27">
        <f>SUM(F611:F613)</f>
        <v>568.29999999999995</v>
      </c>
      <c r="G614" s="27">
        <f t="shared" ref="G614:M614" si="54">SUM(G611:G613)</f>
        <v>2614.63</v>
      </c>
      <c r="H614" s="27">
        <f t="shared" si="54"/>
        <v>379.2</v>
      </c>
      <c r="I614" s="27">
        <f t="shared" si="54"/>
        <v>0</v>
      </c>
      <c r="J614" s="27">
        <f t="shared" si="54"/>
        <v>0</v>
      </c>
      <c r="K614" s="27">
        <f t="shared" si="54"/>
        <v>0</v>
      </c>
      <c r="L614" s="27">
        <f t="shared" si="54"/>
        <v>0</v>
      </c>
      <c r="M614" s="27">
        <f t="shared" si="54"/>
        <v>3562.13</v>
      </c>
      <c r="N614" s="30">
        <f t="shared" si="49"/>
        <v>0.15953937672123139</v>
      </c>
    </row>
    <row r="615" spans="1:14" x14ac:dyDescent="0.25">
      <c r="A615" s="10" t="s">
        <v>110</v>
      </c>
      <c r="B615" s="10" t="s">
        <v>195</v>
      </c>
      <c r="C615" s="10" t="s">
        <v>123</v>
      </c>
      <c r="D615" s="10" t="s">
        <v>276</v>
      </c>
      <c r="E615" s="10" t="s">
        <v>197</v>
      </c>
      <c r="F615" s="9">
        <v>6.6</v>
      </c>
      <c r="G615" s="9">
        <v>1100</v>
      </c>
      <c r="H615" s="9">
        <v>110.1</v>
      </c>
      <c r="I615" s="9">
        <v>0</v>
      </c>
      <c r="J615" s="9">
        <v>0</v>
      </c>
      <c r="K615" s="9">
        <v>0</v>
      </c>
      <c r="L615" s="9">
        <v>8.5</v>
      </c>
      <c r="M615" s="9">
        <v>1225.2</v>
      </c>
      <c r="N615" s="17">
        <f t="shared" si="49"/>
        <v>5.3868756121449556E-3</v>
      </c>
    </row>
    <row r="616" spans="1:14" x14ac:dyDescent="0.25">
      <c r="A616" s="10" t="s">
        <v>110</v>
      </c>
      <c r="B616" s="10" t="s">
        <v>195</v>
      </c>
      <c r="C616" s="10" t="s">
        <v>123</v>
      </c>
      <c r="D616" s="10" t="s">
        <v>297</v>
      </c>
      <c r="E616" s="10" t="s">
        <v>288</v>
      </c>
      <c r="F616" s="9">
        <v>0</v>
      </c>
      <c r="G616" s="9">
        <v>279.8</v>
      </c>
      <c r="H616" s="9">
        <v>0</v>
      </c>
      <c r="I616" s="9">
        <v>0</v>
      </c>
      <c r="J616" s="9">
        <v>0</v>
      </c>
      <c r="K616" s="9">
        <v>0</v>
      </c>
      <c r="L616" s="9">
        <v>0</v>
      </c>
      <c r="M616" s="9">
        <v>279.8</v>
      </c>
      <c r="N616" s="17">
        <f t="shared" si="49"/>
        <v>0</v>
      </c>
    </row>
    <row r="617" spans="1:14" x14ac:dyDescent="0.25">
      <c r="A617" s="10" t="s">
        <v>110</v>
      </c>
      <c r="B617" s="10" t="s">
        <v>195</v>
      </c>
      <c r="C617" s="10" t="s">
        <v>123</v>
      </c>
      <c r="D617" s="10" t="s">
        <v>298</v>
      </c>
      <c r="E617" s="10" t="s">
        <v>289</v>
      </c>
      <c r="F617" s="9">
        <v>0</v>
      </c>
      <c r="G617" s="9">
        <v>174</v>
      </c>
      <c r="H617" s="9">
        <v>0</v>
      </c>
      <c r="I617" s="9">
        <v>0</v>
      </c>
      <c r="J617" s="9">
        <v>0</v>
      </c>
      <c r="K617" s="9">
        <v>0</v>
      </c>
      <c r="L617" s="9">
        <v>0</v>
      </c>
      <c r="M617" s="9">
        <v>174</v>
      </c>
      <c r="N617" s="17">
        <f t="shared" si="49"/>
        <v>0</v>
      </c>
    </row>
    <row r="618" spans="1:14" x14ac:dyDescent="0.25">
      <c r="A618" s="10" t="s">
        <v>110</v>
      </c>
      <c r="B618" s="10" t="s">
        <v>195</v>
      </c>
      <c r="C618" s="10" t="s">
        <v>123</v>
      </c>
      <c r="D618" s="10" t="s">
        <v>283</v>
      </c>
      <c r="E618" s="10" t="s">
        <v>284</v>
      </c>
      <c r="F618" s="9">
        <v>0</v>
      </c>
      <c r="G618" s="9">
        <v>405</v>
      </c>
      <c r="H618" s="9">
        <v>0</v>
      </c>
      <c r="I618" s="9">
        <v>0</v>
      </c>
      <c r="J618" s="9">
        <v>0</v>
      </c>
      <c r="K618" s="9">
        <v>0</v>
      </c>
      <c r="L618" s="9">
        <v>0</v>
      </c>
      <c r="M618" s="9">
        <v>405</v>
      </c>
      <c r="N618" s="17">
        <f t="shared" si="49"/>
        <v>0</v>
      </c>
    </row>
    <row r="619" spans="1:14" x14ac:dyDescent="0.25">
      <c r="A619" s="26" t="s">
        <v>110</v>
      </c>
      <c r="B619" s="28" t="s">
        <v>195</v>
      </c>
      <c r="C619" s="28" t="s">
        <v>123</v>
      </c>
      <c r="D619" s="26"/>
      <c r="E619" s="28" t="s">
        <v>100</v>
      </c>
      <c r="F619" s="27">
        <f>SUM(F615:F618)</f>
        <v>6.6</v>
      </c>
      <c r="G619" s="27">
        <f t="shared" ref="G619:M619" si="55">SUM(G615:G618)</f>
        <v>1958.8</v>
      </c>
      <c r="H619" s="27">
        <f t="shared" si="55"/>
        <v>110.1</v>
      </c>
      <c r="I619" s="27">
        <f t="shared" si="55"/>
        <v>0</v>
      </c>
      <c r="J619" s="27">
        <f t="shared" si="55"/>
        <v>0</v>
      </c>
      <c r="K619" s="27">
        <f t="shared" si="55"/>
        <v>0</v>
      </c>
      <c r="L619" s="27">
        <f t="shared" si="55"/>
        <v>8.5</v>
      </c>
      <c r="M619" s="27">
        <f t="shared" si="55"/>
        <v>2084</v>
      </c>
      <c r="N619" s="30">
        <f t="shared" si="49"/>
        <v>3.1669865642994241E-3</v>
      </c>
    </row>
    <row r="620" spans="1:14" x14ac:dyDescent="0.25">
      <c r="A620" s="10" t="s">
        <v>110</v>
      </c>
      <c r="B620" s="10" t="s">
        <v>198</v>
      </c>
      <c r="C620" s="10" t="s">
        <v>199</v>
      </c>
      <c r="D620" s="10" t="s">
        <v>200</v>
      </c>
      <c r="E620" s="10" t="s">
        <v>201</v>
      </c>
      <c r="F620" s="9">
        <v>23.6</v>
      </c>
      <c r="G620" s="9">
        <v>507.2</v>
      </c>
      <c r="H620" s="9">
        <v>210.35</v>
      </c>
      <c r="I620" s="9">
        <v>0</v>
      </c>
      <c r="J620" s="9">
        <v>0</v>
      </c>
      <c r="K620" s="9">
        <v>0</v>
      </c>
      <c r="L620" s="9">
        <v>0</v>
      </c>
      <c r="M620" s="9">
        <v>741.15</v>
      </c>
      <c r="N620" s="17">
        <f t="shared" si="49"/>
        <v>3.1842407070093774E-2</v>
      </c>
    </row>
    <row r="621" spans="1:14" x14ac:dyDescent="0.25">
      <c r="A621" s="10" t="s">
        <v>110</v>
      </c>
      <c r="B621" s="10" t="s">
        <v>198</v>
      </c>
      <c r="C621" s="10" t="s">
        <v>199</v>
      </c>
      <c r="D621" s="10" t="s">
        <v>202</v>
      </c>
      <c r="E621" s="10" t="s">
        <v>173</v>
      </c>
      <c r="F621" s="9">
        <v>37.35</v>
      </c>
      <c r="G621" s="9">
        <v>368.7</v>
      </c>
      <c r="H621" s="9">
        <v>15.75</v>
      </c>
      <c r="I621" s="9">
        <v>0</v>
      </c>
      <c r="J621" s="9">
        <v>0</v>
      </c>
      <c r="K621" s="9">
        <v>0</v>
      </c>
      <c r="L621" s="9">
        <v>0</v>
      </c>
      <c r="M621" s="9">
        <v>421.8</v>
      </c>
      <c r="N621" s="17">
        <f t="shared" si="49"/>
        <v>8.8549075391180662E-2</v>
      </c>
    </row>
    <row r="622" spans="1:14" x14ac:dyDescent="0.25">
      <c r="A622" s="10" t="s">
        <v>110</v>
      </c>
      <c r="B622" s="10" t="s">
        <v>198</v>
      </c>
      <c r="C622" s="10" t="s">
        <v>199</v>
      </c>
      <c r="D622" s="10" t="s">
        <v>203</v>
      </c>
      <c r="E622" s="10" t="s">
        <v>204</v>
      </c>
      <c r="F622" s="9">
        <v>39.44</v>
      </c>
      <c r="G622" s="9">
        <v>841.99</v>
      </c>
      <c r="H622" s="9">
        <v>81.69</v>
      </c>
      <c r="I622" s="9">
        <v>0</v>
      </c>
      <c r="J622" s="9">
        <v>0</v>
      </c>
      <c r="K622" s="9">
        <v>0</v>
      </c>
      <c r="L622" s="9">
        <v>0</v>
      </c>
      <c r="M622" s="9">
        <v>963.12</v>
      </c>
      <c r="N622" s="17">
        <f t="shared" si="49"/>
        <v>4.09502450369632E-2</v>
      </c>
    </row>
    <row r="623" spans="1:14" x14ac:dyDescent="0.25">
      <c r="A623" s="10" t="s">
        <v>110</v>
      </c>
      <c r="B623" s="10" t="s">
        <v>198</v>
      </c>
      <c r="C623" s="10" t="s">
        <v>199</v>
      </c>
      <c r="D623" s="10" t="s">
        <v>205</v>
      </c>
      <c r="E623" s="10" t="s">
        <v>175</v>
      </c>
      <c r="F623" s="9">
        <v>77.75</v>
      </c>
      <c r="G623" s="9">
        <v>768.61</v>
      </c>
      <c r="H623" s="9">
        <v>15.75</v>
      </c>
      <c r="I623" s="9">
        <v>0</v>
      </c>
      <c r="J623" s="9">
        <v>0</v>
      </c>
      <c r="K623" s="9">
        <v>0</v>
      </c>
      <c r="L623" s="9">
        <v>0</v>
      </c>
      <c r="M623" s="9">
        <v>862.11</v>
      </c>
      <c r="N623" s="17">
        <f t="shared" si="49"/>
        <v>9.0185707160339162E-2</v>
      </c>
    </row>
    <row r="624" spans="1:14" ht="14.25" customHeight="1" x14ac:dyDescent="0.25">
      <c r="A624" s="10" t="s">
        <v>110</v>
      </c>
      <c r="B624" s="10" t="s">
        <v>198</v>
      </c>
      <c r="C624" s="10" t="s">
        <v>199</v>
      </c>
      <c r="D624" s="10" t="s">
        <v>206</v>
      </c>
      <c r="E624" s="10" t="s">
        <v>179</v>
      </c>
      <c r="F624" s="9">
        <v>19.2</v>
      </c>
      <c r="G624" s="9">
        <v>863.4</v>
      </c>
      <c r="H624" s="9">
        <v>27</v>
      </c>
      <c r="I624" s="9">
        <v>0</v>
      </c>
      <c r="J624" s="9">
        <v>0</v>
      </c>
      <c r="K624" s="9">
        <v>0</v>
      </c>
      <c r="L624" s="9">
        <v>0</v>
      </c>
      <c r="M624" s="9">
        <v>909.6</v>
      </c>
      <c r="N624" s="17">
        <f t="shared" si="49"/>
        <v>2.1108179419525065E-2</v>
      </c>
    </row>
    <row r="625" spans="1:14" x14ac:dyDescent="0.25">
      <c r="A625" s="26" t="s">
        <v>110</v>
      </c>
      <c r="B625" s="28" t="s">
        <v>198</v>
      </c>
      <c r="C625" s="28" t="s">
        <v>199</v>
      </c>
      <c r="D625" s="26"/>
      <c r="E625" s="28" t="s">
        <v>100</v>
      </c>
      <c r="F625" s="27">
        <f>SUM(F620:F624)</f>
        <v>197.33999999999997</v>
      </c>
      <c r="G625" s="27">
        <f t="shared" ref="G625:M625" si="56">SUM(G620:G624)</f>
        <v>3349.9</v>
      </c>
      <c r="H625" s="27">
        <f t="shared" si="56"/>
        <v>350.53999999999996</v>
      </c>
      <c r="I625" s="27">
        <f t="shared" si="56"/>
        <v>0</v>
      </c>
      <c r="J625" s="27">
        <f t="shared" si="56"/>
        <v>0</v>
      </c>
      <c r="K625" s="27">
        <f t="shared" si="56"/>
        <v>0</v>
      </c>
      <c r="L625" s="27">
        <f t="shared" si="56"/>
        <v>0</v>
      </c>
      <c r="M625" s="27">
        <f t="shared" si="56"/>
        <v>3897.78</v>
      </c>
      <c r="N625" s="30">
        <f t="shared" si="49"/>
        <v>5.0628819481858899E-2</v>
      </c>
    </row>
    <row r="626" spans="1:14" x14ac:dyDescent="0.25">
      <c r="A626" s="10" t="s">
        <v>110</v>
      </c>
      <c r="B626" s="10" t="s">
        <v>207</v>
      </c>
      <c r="C626" s="10" t="s">
        <v>121</v>
      </c>
      <c r="D626" s="10" t="s">
        <v>277</v>
      </c>
      <c r="E626" s="10" t="s">
        <v>278</v>
      </c>
      <c r="F626" s="9">
        <v>0</v>
      </c>
      <c r="G626" s="9">
        <v>386.5</v>
      </c>
      <c r="H626" s="9">
        <v>111.5</v>
      </c>
      <c r="I626" s="9">
        <v>0</v>
      </c>
      <c r="J626" s="9">
        <v>0</v>
      </c>
      <c r="K626" s="9">
        <v>0</v>
      </c>
      <c r="L626" s="9">
        <v>0</v>
      </c>
      <c r="M626" s="9">
        <v>498</v>
      </c>
      <c r="N626" s="17">
        <f t="shared" si="49"/>
        <v>0</v>
      </c>
    </row>
    <row r="627" spans="1:14" x14ac:dyDescent="0.25">
      <c r="A627" s="10" t="s">
        <v>110</v>
      </c>
      <c r="B627" s="10" t="s">
        <v>207</v>
      </c>
      <c r="C627" s="10" t="s">
        <v>121</v>
      </c>
      <c r="D627" s="10" t="s">
        <v>208</v>
      </c>
      <c r="E627" s="10" t="s">
        <v>177</v>
      </c>
      <c r="F627" s="9">
        <v>260.14999999999998</v>
      </c>
      <c r="G627" s="9">
        <v>1764.85</v>
      </c>
      <c r="H627" s="9">
        <v>276</v>
      </c>
      <c r="I627" s="9">
        <v>0</v>
      </c>
      <c r="J627" s="9">
        <v>0</v>
      </c>
      <c r="K627" s="9">
        <v>0</v>
      </c>
      <c r="L627" s="9">
        <v>9</v>
      </c>
      <c r="M627" s="9">
        <v>2313</v>
      </c>
      <c r="N627" s="17">
        <f t="shared" si="49"/>
        <v>0.11247297881539126</v>
      </c>
    </row>
    <row r="628" spans="1:14" x14ac:dyDescent="0.25">
      <c r="A628" s="10" t="s">
        <v>110</v>
      </c>
      <c r="B628" s="10" t="s">
        <v>207</v>
      </c>
      <c r="C628" s="10" t="s">
        <v>121</v>
      </c>
      <c r="D628" s="10" t="s">
        <v>299</v>
      </c>
      <c r="E628" s="10" t="s">
        <v>295</v>
      </c>
      <c r="F628" s="9">
        <v>0</v>
      </c>
      <c r="G628" s="9">
        <v>163.5</v>
      </c>
      <c r="H628" s="9">
        <v>0</v>
      </c>
      <c r="I628" s="9">
        <v>0</v>
      </c>
      <c r="J628" s="9">
        <v>0</v>
      </c>
      <c r="K628" s="9">
        <v>0</v>
      </c>
      <c r="L628" s="9">
        <v>0</v>
      </c>
      <c r="M628" s="9">
        <v>163.5</v>
      </c>
      <c r="N628" s="17">
        <f t="shared" si="49"/>
        <v>0</v>
      </c>
    </row>
    <row r="629" spans="1:14" x14ac:dyDescent="0.25">
      <c r="A629" s="26" t="s">
        <v>110</v>
      </c>
      <c r="B629" s="28" t="s">
        <v>207</v>
      </c>
      <c r="C629" s="28" t="s">
        <v>121</v>
      </c>
      <c r="D629" s="26"/>
      <c r="E629" s="28" t="s">
        <v>100</v>
      </c>
      <c r="F629" s="27">
        <f>SUM(F626:F628)</f>
        <v>260.14999999999998</v>
      </c>
      <c r="G629" s="27">
        <f t="shared" ref="G629:M629" si="57">SUM(G626:G628)</f>
        <v>2314.85</v>
      </c>
      <c r="H629" s="27">
        <f t="shared" si="57"/>
        <v>387.5</v>
      </c>
      <c r="I629" s="27">
        <f t="shared" si="57"/>
        <v>0</v>
      </c>
      <c r="J629" s="27">
        <f t="shared" si="57"/>
        <v>0</v>
      </c>
      <c r="K629" s="27">
        <f t="shared" si="57"/>
        <v>0</v>
      </c>
      <c r="L629" s="27">
        <f t="shared" si="57"/>
        <v>9</v>
      </c>
      <c r="M629" s="27">
        <f t="shared" si="57"/>
        <v>2974.5</v>
      </c>
      <c r="N629" s="30">
        <f t="shared" si="49"/>
        <v>8.7460077323919985E-2</v>
      </c>
    </row>
    <row r="630" spans="1:14" x14ac:dyDescent="0.25">
      <c r="A630" s="10" t="s">
        <v>110</v>
      </c>
      <c r="B630" s="10" t="s">
        <v>209</v>
      </c>
      <c r="C630" s="10" t="s">
        <v>210</v>
      </c>
      <c r="D630" s="10" t="s">
        <v>211</v>
      </c>
      <c r="E630" s="10" t="s">
        <v>171</v>
      </c>
      <c r="F630" s="9">
        <v>106.9</v>
      </c>
      <c r="G630" s="9">
        <v>910.1</v>
      </c>
      <c r="H630" s="9">
        <v>208.1</v>
      </c>
      <c r="I630" s="9">
        <v>0</v>
      </c>
      <c r="J630" s="9">
        <v>0</v>
      </c>
      <c r="K630" s="9">
        <v>0</v>
      </c>
      <c r="L630" s="9">
        <v>0</v>
      </c>
      <c r="M630" s="9">
        <v>1225.0999999999999</v>
      </c>
      <c r="N630" s="17">
        <f t="shared" si="49"/>
        <v>8.7258183005468948E-2</v>
      </c>
    </row>
    <row r="631" spans="1:14" x14ac:dyDescent="0.25">
      <c r="A631" s="10" t="s">
        <v>110</v>
      </c>
      <c r="B631" s="10" t="s">
        <v>209</v>
      </c>
      <c r="C631" s="10" t="s">
        <v>210</v>
      </c>
      <c r="D631" s="10" t="s">
        <v>212</v>
      </c>
      <c r="E631" s="10" t="s">
        <v>213</v>
      </c>
      <c r="F631" s="9">
        <v>0</v>
      </c>
      <c r="G631" s="9">
        <v>278.5</v>
      </c>
      <c r="H631" s="9">
        <v>13</v>
      </c>
      <c r="I631" s="9">
        <v>0</v>
      </c>
      <c r="J631" s="9">
        <v>0</v>
      </c>
      <c r="K631" s="9">
        <v>0</v>
      </c>
      <c r="L631" s="9">
        <v>0</v>
      </c>
      <c r="M631" s="9">
        <v>291.5</v>
      </c>
      <c r="N631" s="17">
        <f t="shared" si="49"/>
        <v>0</v>
      </c>
    </row>
    <row r="632" spans="1:14" x14ac:dyDescent="0.25">
      <c r="A632" s="26" t="s">
        <v>110</v>
      </c>
      <c r="B632" s="28" t="s">
        <v>209</v>
      </c>
      <c r="C632" s="28" t="s">
        <v>210</v>
      </c>
      <c r="D632" s="26"/>
      <c r="E632" s="28" t="s">
        <v>100</v>
      </c>
      <c r="F632" s="27">
        <f>SUM(F630:F631)</f>
        <v>106.9</v>
      </c>
      <c r="G632" s="27">
        <f t="shared" ref="G632:M632" si="58">SUM(G630:G631)</f>
        <v>1188.5999999999999</v>
      </c>
      <c r="H632" s="27">
        <f t="shared" si="58"/>
        <v>221.1</v>
      </c>
      <c r="I632" s="27">
        <f t="shared" si="58"/>
        <v>0</v>
      </c>
      <c r="J632" s="27">
        <f t="shared" si="58"/>
        <v>0</v>
      </c>
      <c r="K632" s="27">
        <f t="shared" si="58"/>
        <v>0</v>
      </c>
      <c r="L632" s="27">
        <f t="shared" si="58"/>
        <v>0</v>
      </c>
      <c r="M632" s="27">
        <f t="shared" si="58"/>
        <v>1516.6</v>
      </c>
      <c r="N632" s="30">
        <f t="shared" si="49"/>
        <v>7.0486614796254787E-2</v>
      </c>
    </row>
    <row r="633" spans="1:14" x14ac:dyDescent="0.25">
      <c r="A633" s="10" t="s">
        <v>110</v>
      </c>
      <c r="B633" s="10" t="s">
        <v>214</v>
      </c>
      <c r="C633" s="10" t="s">
        <v>118</v>
      </c>
      <c r="D633" s="10" t="s">
        <v>215</v>
      </c>
      <c r="E633" s="10" t="s">
        <v>305</v>
      </c>
      <c r="F633" s="9">
        <v>158.12</v>
      </c>
      <c r="G633" s="9">
        <v>1700.38</v>
      </c>
      <c r="H633" s="9">
        <v>33</v>
      </c>
      <c r="I633" s="9">
        <v>0</v>
      </c>
      <c r="J633" s="9">
        <v>0</v>
      </c>
      <c r="K633" s="9">
        <v>0</v>
      </c>
      <c r="L633" s="9">
        <v>0</v>
      </c>
      <c r="M633" s="9">
        <v>1891.5</v>
      </c>
      <c r="N633" s="17">
        <f t="shared" si="49"/>
        <v>8.3595030399154113E-2</v>
      </c>
    </row>
    <row r="634" spans="1:14" x14ac:dyDescent="0.25">
      <c r="A634" s="10" t="s">
        <v>110</v>
      </c>
      <c r="B634" s="10" t="s">
        <v>214</v>
      </c>
      <c r="C634" s="10" t="s">
        <v>118</v>
      </c>
      <c r="D634" s="10" t="s">
        <v>300</v>
      </c>
      <c r="E634" s="10" t="s">
        <v>218</v>
      </c>
      <c r="F634" s="9">
        <v>0</v>
      </c>
      <c r="G634" s="9">
        <v>258</v>
      </c>
      <c r="H634" s="9">
        <v>0</v>
      </c>
      <c r="I634" s="9">
        <v>0</v>
      </c>
      <c r="J634" s="9">
        <v>0</v>
      </c>
      <c r="K634" s="9">
        <v>0</v>
      </c>
      <c r="L634" s="9">
        <v>0</v>
      </c>
      <c r="M634" s="9">
        <v>258</v>
      </c>
      <c r="N634" s="17">
        <f t="shared" si="49"/>
        <v>0</v>
      </c>
    </row>
    <row r="635" spans="1:14" x14ac:dyDescent="0.25">
      <c r="A635" s="10" t="s">
        <v>110</v>
      </c>
      <c r="B635" s="10" t="s">
        <v>214</v>
      </c>
      <c r="C635" s="10" t="s">
        <v>118</v>
      </c>
      <c r="D635" s="10" t="s">
        <v>217</v>
      </c>
      <c r="E635" s="10" t="s">
        <v>218</v>
      </c>
      <c r="F635" s="9">
        <v>0</v>
      </c>
      <c r="G635" s="9">
        <v>291</v>
      </c>
      <c r="H635" s="9">
        <v>6</v>
      </c>
      <c r="I635" s="9">
        <v>0</v>
      </c>
      <c r="J635" s="9">
        <v>0</v>
      </c>
      <c r="K635" s="9">
        <v>0</v>
      </c>
      <c r="L635" s="9">
        <v>0</v>
      </c>
      <c r="M635" s="9">
        <v>297</v>
      </c>
      <c r="N635" s="17">
        <f t="shared" si="49"/>
        <v>0</v>
      </c>
    </row>
    <row r="636" spans="1:14" x14ac:dyDescent="0.25">
      <c r="A636" s="10" t="s">
        <v>110</v>
      </c>
      <c r="B636" s="10" t="s">
        <v>214</v>
      </c>
      <c r="C636" s="10" t="s">
        <v>118</v>
      </c>
      <c r="D636" s="10" t="s">
        <v>264</v>
      </c>
      <c r="E636" s="10" t="s">
        <v>265</v>
      </c>
      <c r="F636" s="9">
        <v>0</v>
      </c>
      <c r="G636" s="9">
        <v>565</v>
      </c>
      <c r="H636" s="9">
        <v>6</v>
      </c>
      <c r="I636" s="9">
        <v>0</v>
      </c>
      <c r="J636" s="9">
        <v>0</v>
      </c>
      <c r="K636" s="9">
        <v>0</v>
      </c>
      <c r="L636" s="9">
        <v>5</v>
      </c>
      <c r="M636" s="9">
        <v>576</v>
      </c>
      <c r="N636" s="17">
        <f t="shared" si="49"/>
        <v>0</v>
      </c>
    </row>
    <row r="637" spans="1:14" x14ac:dyDescent="0.25">
      <c r="A637" s="26" t="s">
        <v>110</v>
      </c>
      <c r="B637" s="28" t="s">
        <v>214</v>
      </c>
      <c r="C637" s="28" t="s">
        <v>118</v>
      </c>
      <c r="D637" s="26"/>
      <c r="E637" s="28" t="s">
        <v>100</v>
      </c>
      <c r="F637" s="27">
        <f>SUM(F633:F636)</f>
        <v>158.12</v>
      </c>
      <c r="G637" s="27">
        <f t="shared" ref="G637:M637" si="59">SUM(G633:G636)</f>
        <v>2814.38</v>
      </c>
      <c r="H637" s="27">
        <f t="shared" si="59"/>
        <v>45</v>
      </c>
      <c r="I637" s="27">
        <f t="shared" si="59"/>
        <v>0</v>
      </c>
      <c r="J637" s="27">
        <f t="shared" si="59"/>
        <v>0</v>
      </c>
      <c r="K637" s="27">
        <f t="shared" si="59"/>
        <v>0</v>
      </c>
      <c r="L637" s="27">
        <f t="shared" si="59"/>
        <v>5</v>
      </c>
      <c r="M637" s="27">
        <f t="shared" si="59"/>
        <v>3022.5</v>
      </c>
      <c r="N637" s="30">
        <f t="shared" si="49"/>
        <v>5.231430934656741E-2</v>
      </c>
    </row>
    <row r="638" spans="1:14" x14ac:dyDescent="0.25">
      <c r="A638" s="10" t="s">
        <v>110</v>
      </c>
      <c r="B638" s="10" t="s">
        <v>219</v>
      </c>
      <c r="C638" s="10" t="s">
        <v>220</v>
      </c>
      <c r="D638" s="10" t="s">
        <v>221</v>
      </c>
      <c r="E638" s="10" t="s">
        <v>222</v>
      </c>
      <c r="F638" s="9">
        <v>0</v>
      </c>
      <c r="G638" s="9">
        <v>407.63</v>
      </c>
      <c r="H638" s="9">
        <v>9</v>
      </c>
      <c r="I638" s="9">
        <v>0</v>
      </c>
      <c r="J638" s="9">
        <v>0</v>
      </c>
      <c r="K638" s="9">
        <v>0</v>
      </c>
      <c r="L638" s="9">
        <v>0</v>
      </c>
      <c r="M638" s="9">
        <v>416.63</v>
      </c>
      <c r="N638" s="17">
        <f t="shared" si="49"/>
        <v>0</v>
      </c>
    </row>
    <row r="639" spans="1:14" x14ac:dyDescent="0.25">
      <c r="A639" s="26" t="s">
        <v>110</v>
      </c>
      <c r="B639" s="28" t="s">
        <v>219</v>
      </c>
      <c r="C639" s="28" t="s">
        <v>220</v>
      </c>
      <c r="D639" s="26"/>
      <c r="E639" s="28" t="s">
        <v>100</v>
      </c>
      <c r="F639" s="27">
        <f>SUM(F638)</f>
        <v>0</v>
      </c>
      <c r="G639" s="27">
        <f t="shared" ref="G639:M639" si="60">SUM(G638)</f>
        <v>407.63</v>
      </c>
      <c r="H639" s="27">
        <f t="shared" si="60"/>
        <v>9</v>
      </c>
      <c r="I639" s="27">
        <f t="shared" si="60"/>
        <v>0</v>
      </c>
      <c r="J639" s="27">
        <f t="shared" si="60"/>
        <v>0</v>
      </c>
      <c r="K639" s="27">
        <f t="shared" si="60"/>
        <v>0</v>
      </c>
      <c r="L639" s="27">
        <f t="shared" si="60"/>
        <v>0</v>
      </c>
      <c r="M639" s="27">
        <f t="shared" si="60"/>
        <v>416.63</v>
      </c>
      <c r="N639" s="30">
        <f t="shared" si="49"/>
        <v>0</v>
      </c>
    </row>
    <row r="640" spans="1:14" x14ac:dyDescent="0.25">
      <c r="A640" s="10" t="s">
        <v>110</v>
      </c>
      <c r="B640" s="10" t="s">
        <v>227</v>
      </c>
      <c r="C640" s="10" t="s">
        <v>228</v>
      </c>
      <c r="D640" s="10" t="s">
        <v>242</v>
      </c>
      <c r="E640" s="10" t="s">
        <v>243</v>
      </c>
      <c r="F640" s="9">
        <v>32.4</v>
      </c>
      <c r="G640" s="9">
        <v>435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467.4</v>
      </c>
      <c r="N640" s="17">
        <f t="shared" si="49"/>
        <v>6.9319640564826701E-2</v>
      </c>
    </row>
    <row r="641" spans="1:14" x14ac:dyDescent="0.25">
      <c r="A641" s="10" t="s">
        <v>110</v>
      </c>
      <c r="B641" s="10" t="s">
        <v>227</v>
      </c>
      <c r="C641" s="10" t="s">
        <v>228</v>
      </c>
      <c r="D641" s="10" t="s">
        <v>235</v>
      </c>
      <c r="E641" s="10" t="s">
        <v>236</v>
      </c>
      <c r="F641" s="9">
        <v>60.65</v>
      </c>
      <c r="G641" s="9">
        <v>325.05</v>
      </c>
      <c r="H641" s="9">
        <v>4.5</v>
      </c>
      <c r="I641" s="9">
        <v>0</v>
      </c>
      <c r="J641" s="9">
        <v>0</v>
      </c>
      <c r="K641" s="9">
        <v>0</v>
      </c>
      <c r="L641" s="9">
        <v>0</v>
      </c>
      <c r="M641" s="9">
        <v>390.2</v>
      </c>
      <c r="N641" s="17">
        <f t="shared" si="49"/>
        <v>0.15543311122501283</v>
      </c>
    </row>
    <row r="642" spans="1:14" x14ac:dyDescent="0.25">
      <c r="A642" s="10" t="s">
        <v>110</v>
      </c>
      <c r="B642" s="10" t="s">
        <v>227</v>
      </c>
      <c r="C642" s="10" t="s">
        <v>228</v>
      </c>
      <c r="D642" s="10" t="s">
        <v>229</v>
      </c>
      <c r="E642" s="10" t="s">
        <v>230</v>
      </c>
      <c r="F642" s="9">
        <v>73.650000000000006</v>
      </c>
      <c r="G642" s="9">
        <v>405.75</v>
      </c>
      <c r="H642" s="9">
        <v>0</v>
      </c>
      <c r="I642" s="9">
        <v>0</v>
      </c>
      <c r="J642" s="9">
        <v>0</v>
      </c>
      <c r="K642" s="9">
        <v>0</v>
      </c>
      <c r="L642" s="9">
        <v>0</v>
      </c>
      <c r="M642" s="9">
        <v>479.4</v>
      </c>
      <c r="N642" s="17">
        <f t="shared" si="49"/>
        <v>0.15362953692115147</v>
      </c>
    </row>
    <row r="643" spans="1:14" x14ac:dyDescent="0.25">
      <c r="A643" s="10" t="s">
        <v>110</v>
      </c>
      <c r="B643" s="10" t="s">
        <v>227</v>
      </c>
      <c r="C643" s="10" t="s">
        <v>228</v>
      </c>
      <c r="D643" s="10" t="s">
        <v>231</v>
      </c>
      <c r="E643" s="10" t="s">
        <v>232</v>
      </c>
      <c r="F643" s="9">
        <v>205.65</v>
      </c>
      <c r="G643" s="9">
        <v>1207.95</v>
      </c>
      <c r="H643" s="9">
        <v>273</v>
      </c>
      <c r="I643" s="9">
        <v>0</v>
      </c>
      <c r="J643" s="9">
        <v>0</v>
      </c>
      <c r="K643" s="9">
        <v>0</v>
      </c>
      <c r="L643" s="9">
        <v>0</v>
      </c>
      <c r="M643" s="9">
        <v>1686.6</v>
      </c>
      <c r="N643" s="17">
        <f t="shared" si="49"/>
        <v>0.12193169690501601</v>
      </c>
    </row>
    <row r="644" spans="1:14" x14ac:dyDescent="0.25">
      <c r="A644" s="10" t="s">
        <v>110</v>
      </c>
      <c r="B644" s="10" t="s">
        <v>227</v>
      </c>
      <c r="C644" s="10" t="s">
        <v>228</v>
      </c>
      <c r="D644" s="10" t="s">
        <v>274</v>
      </c>
      <c r="E644" s="10" t="s">
        <v>181</v>
      </c>
      <c r="F644" s="9">
        <v>71.239999999999995</v>
      </c>
      <c r="G644" s="9">
        <v>421.63</v>
      </c>
      <c r="H644" s="9">
        <v>0</v>
      </c>
      <c r="I644" s="9">
        <v>0</v>
      </c>
      <c r="J644" s="9">
        <v>0</v>
      </c>
      <c r="K644" s="9">
        <v>0</v>
      </c>
      <c r="L644" s="9">
        <v>0</v>
      </c>
      <c r="M644" s="9">
        <v>492.87</v>
      </c>
      <c r="N644" s="17">
        <f t="shared" si="49"/>
        <v>0.14454115689735628</v>
      </c>
    </row>
    <row r="645" spans="1:14" x14ac:dyDescent="0.25">
      <c r="A645" s="26" t="s">
        <v>110</v>
      </c>
      <c r="B645" s="28" t="s">
        <v>227</v>
      </c>
      <c r="C645" s="28" t="s">
        <v>228</v>
      </c>
      <c r="D645" s="26"/>
      <c r="E645" s="28"/>
      <c r="F645" s="27">
        <f>SUM(F640:F644)</f>
        <v>443.59000000000003</v>
      </c>
      <c r="G645" s="27">
        <f t="shared" ref="G645:M645" si="61">SUM(G640:G644)</f>
        <v>2795.38</v>
      </c>
      <c r="H645" s="27">
        <f t="shared" si="61"/>
        <v>277.5</v>
      </c>
      <c r="I645" s="27">
        <f t="shared" si="61"/>
        <v>0</v>
      </c>
      <c r="J645" s="27">
        <f t="shared" si="61"/>
        <v>0</v>
      </c>
      <c r="K645" s="27">
        <f t="shared" si="61"/>
        <v>0</v>
      </c>
      <c r="L645" s="27">
        <f t="shared" si="61"/>
        <v>0</v>
      </c>
      <c r="M645" s="27">
        <f t="shared" si="61"/>
        <v>3516.47</v>
      </c>
      <c r="N645" s="30">
        <f t="shared" si="49"/>
        <v>0.12614639112519091</v>
      </c>
    </row>
    <row r="646" spans="1:14" x14ac:dyDescent="0.25">
      <c r="A646" s="26" t="s">
        <v>110</v>
      </c>
      <c r="B646" s="26" t="s">
        <v>223</v>
      </c>
      <c r="C646" s="26" t="s">
        <v>291</v>
      </c>
      <c r="D646" s="26" t="s">
        <v>225</v>
      </c>
      <c r="E646" s="26" t="s">
        <v>226</v>
      </c>
      <c r="F646" s="27">
        <v>9.5</v>
      </c>
      <c r="G646" s="27">
        <v>760.45</v>
      </c>
      <c r="H646" s="27">
        <v>36</v>
      </c>
      <c r="I646" s="27">
        <v>0</v>
      </c>
      <c r="J646" s="27">
        <v>0</v>
      </c>
      <c r="K646" s="27">
        <v>0</v>
      </c>
      <c r="L646" s="27">
        <v>9.6</v>
      </c>
      <c r="M646" s="27">
        <v>815.55</v>
      </c>
      <c r="N646" s="25">
        <f t="shared" si="49"/>
        <v>1.1648580712402674E-2</v>
      </c>
    </row>
    <row r="647" spans="1:14" x14ac:dyDescent="0.25">
      <c r="A647" s="10" t="s">
        <v>110</v>
      </c>
      <c r="B647" s="10" t="s">
        <v>252</v>
      </c>
      <c r="C647" s="10" t="s">
        <v>253</v>
      </c>
      <c r="D647" s="10" t="s">
        <v>261</v>
      </c>
      <c r="E647" s="10" t="s">
        <v>262</v>
      </c>
      <c r="F647" s="9">
        <v>45</v>
      </c>
      <c r="G647" s="9">
        <v>0</v>
      </c>
      <c r="H647" s="9">
        <v>0</v>
      </c>
      <c r="I647" s="9">
        <v>72</v>
      </c>
      <c r="J647" s="9">
        <v>18</v>
      </c>
      <c r="K647" s="9">
        <v>72</v>
      </c>
      <c r="L647" s="9">
        <v>0</v>
      </c>
      <c r="M647" s="9">
        <v>207</v>
      </c>
      <c r="N647" s="17">
        <f t="shared" si="49"/>
        <v>0.21739130434782608</v>
      </c>
    </row>
    <row r="648" spans="1:14" x14ac:dyDescent="0.25">
      <c r="A648" s="10" t="s">
        <v>110</v>
      </c>
      <c r="B648" s="10" t="s">
        <v>252</v>
      </c>
      <c r="C648" s="10" t="s">
        <v>253</v>
      </c>
      <c r="D648" s="10" t="s">
        <v>254</v>
      </c>
      <c r="E648" s="10" t="s">
        <v>255</v>
      </c>
      <c r="F648" s="9">
        <v>0</v>
      </c>
      <c r="G648" s="9">
        <v>139.5</v>
      </c>
      <c r="H648" s="9">
        <v>0</v>
      </c>
      <c r="I648" s="9">
        <v>0</v>
      </c>
      <c r="J648" s="9">
        <v>0</v>
      </c>
      <c r="K648" s="9">
        <v>0</v>
      </c>
      <c r="L648" s="9">
        <v>0</v>
      </c>
      <c r="M648" s="9">
        <v>139.5</v>
      </c>
      <c r="N648" s="17">
        <f t="shared" si="49"/>
        <v>0</v>
      </c>
    </row>
    <row r="649" spans="1:14" x14ac:dyDescent="0.25">
      <c r="A649" s="2" t="s">
        <v>100</v>
      </c>
      <c r="B649" s="2"/>
      <c r="C649" s="2"/>
      <c r="D649" s="2"/>
      <c r="E649" s="2"/>
      <c r="F649" s="2">
        <f>SUM(F645:F648,F639,F637,F632,F629,F625,F619,F614,F610,F604,F591,F596)</f>
        <v>2272.08</v>
      </c>
      <c r="G649" s="2">
        <f t="shared" ref="G649:M649" si="62">SUM(G645:G648,G639,G637,G632,G629,G625,G619,G614,G610,G604,G591,G596)</f>
        <v>25275.539999999997</v>
      </c>
      <c r="H649" s="2">
        <f t="shared" si="62"/>
        <v>2256.3900000000003</v>
      </c>
      <c r="I649" s="2">
        <f t="shared" si="62"/>
        <v>96</v>
      </c>
      <c r="J649" s="2">
        <f t="shared" si="62"/>
        <v>18</v>
      </c>
      <c r="K649" s="2">
        <f t="shared" si="62"/>
        <v>106.5</v>
      </c>
      <c r="L649" s="2">
        <f t="shared" si="62"/>
        <v>32.1</v>
      </c>
      <c r="M649" s="2">
        <f t="shared" si="62"/>
        <v>30059.61</v>
      </c>
      <c r="N649" s="30">
        <f t="shared" si="49"/>
        <v>7.5585810993555796E-2</v>
      </c>
    </row>
    <row r="650" spans="1:14" x14ac:dyDescent="0.25">
      <c r="E650" t="s">
        <v>311</v>
      </c>
      <c r="F650">
        <f>F649-DADES_CurDepIdiExc!D614</f>
        <v>2272.08</v>
      </c>
      <c r="G650">
        <f>G649-DADES_CurDepIdiExc!E614</f>
        <v>25172.94</v>
      </c>
      <c r="H650">
        <f>H649-DADES_CurDepIdiExc!F614</f>
        <v>2256.3900000000003</v>
      </c>
      <c r="I650">
        <f>I649-DADES_CurDepIdiExc!G614</f>
        <v>96</v>
      </c>
      <c r="J650">
        <f>J649-DADES_CurDepIdiExc!H614</f>
        <v>18</v>
      </c>
      <c r="K650">
        <f>K649-DADES_CurDepIdiExc!I614</f>
        <v>106.5</v>
      </c>
      <c r="L650">
        <f>L649-DADES_CurDepIdiExc!J614</f>
        <v>32.1</v>
      </c>
      <c r="M650">
        <f>M649-DADES_CurDepIdiExc!K614</f>
        <v>29957.010000000002</v>
      </c>
      <c r="N650" s="32">
        <f>F650/M650</f>
        <v>7.5844685434227246E-2</v>
      </c>
    </row>
    <row r="651" spans="1:14" ht="25.5" x14ac:dyDescent="0.25">
      <c r="A651" s="68" t="s">
        <v>101</v>
      </c>
      <c r="B651" s="68" t="s">
        <v>279</v>
      </c>
      <c r="C651" s="68" t="s">
        <v>280</v>
      </c>
      <c r="D651" s="68" t="s">
        <v>281</v>
      </c>
      <c r="E651" s="68" t="s">
        <v>282</v>
      </c>
      <c r="F651" s="68" t="s">
        <v>102</v>
      </c>
      <c r="G651" s="68" t="s">
        <v>103</v>
      </c>
      <c r="H651" s="68" t="s">
        <v>104</v>
      </c>
      <c r="I651" s="68" t="s">
        <v>105</v>
      </c>
      <c r="J651" s="68" t="s">
        <v>106</v>
      </c>
      <c r="K651" s="68" t="s">
        <v>107</v>
      </c>
      <c r="L651" s="68" t="s">
        <v>108</v>
      </c>
      <c r="M651" s="68" t="s">
        <v>100</v>
      </c>
    </row>
    <row r="652" spans="1:14" x14ac:dyDescent="0.25">
      <c r="A652" s="42" t="s">
        <v>312</v>
      </c>
      <c r="B652" s="42" t="s">
        <v>154</v>
      </c>
      <c r="C652" s="42" t="s">
        <v>155</v>
      </c>
      <c r="D652" s="42" t="s">
        <v>156</v>
      </c>
      <c r="E652" s="42" t="s">
        <v>157</v>
      </c>
      <c r="F652" s="43">
        <v>56.6</v>
      </c>
      <c r="G652" s="43">
        <v>516.65</v>
      </c>
      <c r="H652" s="43">
        <v>121.85</v>
      </c>
      <c r="I652" s="43">
        <v>0</v>
      </c>
      <c r="J652" s="43">
        <v>0</v>
      </c>
      <c r="K652" s="43">
        <v>0</v>
      </c>
      <c r="L652" s="43">
        <v>0</v>
      </c>
      <c r="M652" s="43">
        <v>695.1</v>
      </c>
    </row>
    <row r="653" spans="1:14" x14ac:dyDescent="0.25">
      <c r="A653" s="42" t="s">
        <v>312</v>
      </c>
      <c r="B653" s="42" t="s">
        <v>154</v>
      </c>
      <c r="C653" s="42" t="s">
        <v>155</v>
      </c>
      <c r="D653" s="42" t="s">
        <v>158</v>
      </c>
      <c r="E653" s="42" t="s">
        <v>159</v>
      </c>
      <c r="F653" s="43">
        <v>35.1</v>
      </c>
      <c r="G653" s="43">
        <v>493.86</v>
      </c>
      <c r="H653" s="43">
        <v>6</v>
      </c>
      <c r="I653" s="43">
        <v>0</v>
      </c>
      <c r="J653" s="43">
        <v>0</v>
      </c>
      <c r="K653" s="43">
        <v>0</v>
      </c>
      <c r="L653" s="43">
        <v>0</v>
      </c>
      <c r="M653" s="43">
        <v>534.96</v>
      </c>
    </row>
    <row r="654" spans="1:14" x14ac:dyDescent="0.25">
      <c r="A654" s="42" t="s">
        <v>312</v>
      </c>
      <c r="B654" s="42" t="s">
        <v>154</v>
      </c>
      <c r="C654" s="42" t="s">
        <v>155</v>
      </c>
      <c r="D654" s="42" t="s">
        <v>160</v>
      </c>
      <c r="E654" s="42" t="s">
        <v>301</v>
      </c>
      <c r="F654" s="43">
        <v>76.7</v>
      </c>
      <c r="G654" s="43">
        <v>645.51</v>
      </c>
      <c r="H654" s="43">
        <v>12</v>
      </c>
      <c r="I654" s="43">
        <v>0</v>
      </c>
      <c r="J654" s="43">
        <v>0</v>
      </c>
      <c r="K654" s="43">
        <v>0</v>
      </c>
      <c r="L654" s="43">
        <v>0</v>
      </c>
      <c r="M654" s="43">
        <v>734.21</v>
      </c>
    </row>
    <row r="655" spans="1:14" x14ac:dyDescent="0.25">
      <c r="A655" s="42" t="s">
        <v>312</v>
      </c>
      <c r="B655" s="42" t="s">
        <v>154</v>
      </c>
      <c r="C655" s="42" t="s">
        <v>155</v>
      </c>
      <c r="D655" s="42" t="s">
        <v>162</v>
      </c>
      <c r="E655" s="42" t="s">
        <v>302</v>
      </c>
      <c r="F655" s="43">
        <v>15.05</v>
      </c>
      <c r="G655" s="43">
        <v>328.98</v>
      </c>
      <c r="H655" s="43">
        <v>6</v>
      </c>
      <c r="I655" s="43">
        <v>0</v>
      </c>
      <c r="J655" s="43">
        <v>0</v>
      </c>
      <c r="K655" s="43">
        <v>0</v>
      </c>
      <c r="L655" s="43">
        <v>0</v>
      </c>
      <c r="M655" s="43">
        <v>350.03</v>
      </c>
    </row>
    <row r="656" spans="1:14" x14ac:dyDescent="0.25">
      <c r="A656" s="26">
        <v>2024</v>
      </c>
      <c r="B656" s="26" t="s">
        <v>154</v>
      </c>
      <c r="C656" s="28" t="s">
        <v>155</v>
      </c>
      <c r="D656" s="26"/>
      <c r="E656" s="28" t="s">
        <v>100</v>
      </c>
      <c r="F656" s="27">
        <f>SUM(F652:F655)</f>
        <v>183.45000000000002</v>
      </c>
      <c r="G656" s="27">
        <f t="shared" ref="G656:L656" si="63">SUM(G652:G655)</f>
        <v>1985</v>
      </c>
      <c r="H656" s="27">
        <f t="shared" si="63"/>
        <v>145.85</v>
      </c>
      <c r="I656" s="27">
        <f t="shared" si="63"/>
        <v>0</v>
      </c>
      <c r="J656" s="27">
        <f t="shared" si="63"/>
        <v>0</v>
      </c>
      <c r="K656" s="27">
        <f t="shared" si="63"/>
        <v>0</v>
      </c>
      <c r="L656" s="27">
        <f t="shared" si="63"/>
        <v>0</v>
      </c>
      <c r="M656" s="27">
        <f>SUM(M652:M655)</f>
        <v>2314.3000000000002</v>
      </c>
      <c r="N656" s="30">
        <f t="shared" ref="N656" si="64">F656/M656</f>
        <v>7.9268029209696236E-2</v>
      </c>
    </row>
    <row r="657" spans="1:14" x14ac:dyDescent="0.25">
      <c r="A657" s="42" t="s">
        <v>312</v>
      </c>
      <c r="B657" s="42" t="s">
        <v>164</v>
      </c>
      <c r="C657" s="42" t="s">
        <v>112</v>
      </c>
      <c r="D657" s="42" t="s">
        <v>165</v>
      </c>
      <c r="E657" s="42" t="s">
        <v>166</v>
      </c>
      <c r="F657" s="43">
        <v>0</v>
      </c>
      <c r="G657" s="43">
        <v>287.60000000000002</v>
      </c>
      <c r="H657" s="43">
        <v>12</v>
      </c>
      <c r="I657" s="43">
        <v>0</v>
      </c>
      <c r="J657" s="43">
        <v>0</v>
      </c>
      <c r="K657" s="43">
        <v>0</v>
      </c>
      <c r="L657" s="43">
        <v>0</v>
      </c>
      <c r="M657" s="43">
        <v>299.60000000000002</v>
      </c>
    </row>
    <row r="658" spans="1:14" x14ac:dyDescent="0.25">
      <c r="A658" s="42" t="s">
        <v>312</v>
      </c>
      <c r="B658" s="42" t="s">
        <v>164</v>
      </c>
      <c r="C658" s="42" t="s">
        <v>112</v>
      </c>
      <c r="D658" s="42" t="s">
        <v>303</v>
      </c>
      <c r="E658" s="42" t="s">
        <v>166</v>
      </c>
      <c r="F658" s="43">
        <v>0</v>
      </c>
      <c r="G658" s="43">
        <v>422.8</v>
      </c>
      <c r="H658" s="43">
        <v>0</v>
      </c>
      <c r="I658" s="43">
        <v>0</v>
      </c>
      <c r="J658" s="43">
        <v>0</v>
      </c>
      <c r="K658" s="43">
        <v>0</v>
      </c>
      <c r="L658" s="43">
        <v>0</v>
      </c>
      <c r="M658" s="43">
        <v>422.8</v>
      </c>
    </row>
    <row r="659" spans="1:14" x14ac:dyDescent="0.25">
      <c r="A659" s="42" t="s">
        <v>312</v>
      </c>
      <c r="B659" s="42" t="s">
        <v>164</v>
      </c>
      <c r="C659" s="42" t="s">
        <v>112</v>
      </c>
      <c r="D659" s="42" t="s">
        <v>167</v>
      </c>
      <c r="E659" s="42" t="s">
        <v>168</v>
      </c>
      <c r="F659" s="43">
        <v>0</v>
      </c>
      <c r="G659" s="43">
        <v>177</v>
      </c>
      <c r="H659" s="43">
        <v>0</v>
      </c>
      <c r="I659" s="43">
        <v>0</v>
      </c>
      <c r="J659" s="43">
        <v>0</v>
      </c>
      <c r="K659" s="43">
        <v>0</v>
      </c>
      <c r="L659" s="43">
        <v>0</v>
      </c>
      <c r="M659" s="43">
        <v>177</v>
      </c>
    </row>
    <row r="660" spans="1:14" x14ac:dyDescent="0.25">
      <c r="A660" s="42" t="s">
        <v>312</v>
      </c>
      <c r="B660" s="42" t="s">
        <v>164</v>
      </c>
      <c r="C660" s="42" t="s">
        <v>112</v>
      </c>
      <c r="D660" s="42" t="s">
        <v>292</v>
      </c>
      <c r="E660" s="42" t="s">
        <v>293</v>
      </c>
      <c r="F660" s="43">
        <v>0</v>
      </c>
      <c r="G660" s="43">
        <v>208.6</v>
      </c>
      <c r="H660" s="43">
        <v>23</v>
      </c>
      <c r="I660" s="43">
        <v>0</v>
      </c>
      <c r="J660" s="43">
        <v>0</v>
      </c>
      <c r="K660" s="43">
        <v>0</v>
      </c>
      <c r="L660" s="43">
        <v>0</v>
      </c>
      <c r="M660" s="43">
        <v>231.6</v>
      </c>
    </row>
    <row r="661" spans="1:14" x14ac:dyDescent="0.25">
      <c r="A661" s="26">
        <v>2024</v>
      </c>
      <c r="B661" s="28" t="s">
        <v>164</v>
      </c>
      <c r="C661" s="28" t="s">
        <v>112</v>
      </c>
      <c r="D661" s="26"/>
      <c r="E661" s="28" t="s">
        <v>100</v>
      </c>
      <c r="F661" s="27">
        <f>SUM(F657:F660)</f>
        <v>0</v>
      </c>
      <c r="G661" s="27">
        <f t="shared" ref="G661:M661" si="65">SUM(G657:G660)</f>
        <v>1096</v>
      </c>
      <c r="H661" s="27">
        <f t="shared" si="65"/>
        <v>35</v>
      </c>
      <c r="I661" s="27">
        <f t="shared" si="65"/>
        <v>0</v>
      </c>
      <c r="J661" s="27">
        <f t="shared" si="65"/>
        <v>0</v>
      </c>
      <c r="K661" s="27">
        <f t="shared" si="65"/>
        <v>0</v>
      </c>
      <c r="L661" s="27">
        <f t="shared" si="65"/>
        <v>0</v>
      </c>
      <c r="M661" s="27">
        <f t="shared" si="65"/>
        <v>1131</v>
      </c>
      <c r="N661" s="30">
        <f t="shared" ref="N661" si="66">F661/M661</f>
        <v>0</v>
      </c>
    </row>
    <row r="662" spans="1:14" x14ac:dyDescent="0.25">
      <c r="A662" s="42" t="s">
        <v>312</v>
      </c>
      <c r="B662" s="42" t="s">
        <v>169</v>
      </c>
      <c r="C662" s="42" t="s">
        <v>117</v>
      </c>
      <c r="D662" s="42" t="s">
        <v>170</v>
      </c>
      <c r="E662" s="42" t="s">
        <v>171</v>
      </c>
      <c r="F662" s="43">
        <v>20</v>
      </c>
      <c r="G662" s="43">
        <v>359.6</v>
      </c>
      <c r="H662" s="43">
        <v>41</v>
      </c>
      <c r="I662" s="43">
        <v>0</v>
      </c>
      <c r="J662" s="43">
        <v>0</v>
      </c>
      <c r="K662" s="43">
        <v>0</v>
      </c>
      <c r="L662" s="43">
        <v>0</v>
      </c>
      <c r="M662" s="43">
        <v>420.6</v>
      </c>
    </row>
    <row r="663" spans="1:14" x14ac:dyDescent="0.25">
      <c r="A663" s="42" t="s">
        <v>312</v>
      </c>
      <c r="B663" s="42" t="s">
        <v>169</v>
      </c>
      <c r="C663" s="42" t="s">
        <v>117</v>
      </c>
      <c r="D663" s="42" t="s">
        <v>172</v>
      </c>
      <c r="E663" s="42" t="s">
        <v>173</v>
      </c>
      <c r="F663" s="43">
        <v>18.5</v>
      </c>
      <c r="G663" s="43">
        <v>275.85000000000002</v>
      </c>
      <c r="H663" s="43">
        <v>9</v>
      </c>
      <c r="I663" s="43">
        <v>6</v>
      </c>
      <c r="J663" s="43">
        <v>0</v>
      </c>
      <c r="K663" s="43">
        <v>6</v>
      </c>
      <c r="L663" s="43">
        <v>0</v>
      </c>
      <c r="M663" s="43">
        <v>315.35000000000002</v>
      </c>
    </row>
    <row r="664" spans="1:14" x14ac:dyDescent="0.25">
      <c r="A664" s="42" t="s">
        <v>312</v>
      </c>
      <c r="B664" s="42" t="s">
        <v>169</v>
      </c>
      <c r="C664" s="42" t="s">
        <v>117</v>
      </c>
      <c r="D664" s="42" t="s">
        <v>174</v>
      </c>
      <c r="E664" s="42" t="s">
        <v>175</v>
      </c>
      <c r="F664" s="43">
        <v>10.7</v>
      </c>
      <c r="G664" s="43">
        <v>426.7</v>
      </c>
      <c r="H664" s="43">
        <v>10.5</v>
      </c>
      <c r="I664" s="43">
        <v>0</v>
      </c>
      <c r="J664" s="43">
        <v>0</v>
      </c>
      <c r="K664" s="43">
        <v>0</v>
      </c>
      <c r="L664" s="43">
        <v>0</v>
      </c>
      <c r="M664" s="43">
        <v>447.9</v>
      </c>
    </row>
    <row r="665" spans="1:14" x14ac:dyDescent="0.25">
      <c r="A665" s="42" t="s">
        <v>312</v>
      </c>
      <c r="B665" s="42" t="s">
        <v>169</v>
      </c>
      <c r="C665" s="42" t="s">
        <v>117</v>
      </c>
      <c r="D665" s="42" t="s">
        <v>176</v>
      </c>
      <c r="E665" s="42" t="s">
        <v>177</v>
      </c>
      <c r="F665" s="43">
        <v>28.5</v>
      </c>
      <c r="G665" s="43">
        <v>379.5</v>
      </c>
      <c r="H665" s="43">
        <v>49.5</v>
      </c>
      <c r="I665" s="43">
        <v>0</v>
      </c>
      <c r="J665" s="43">
        <v>0</v>
      </c>
      <c r="K665" s="43">
        <v>0</v>
      </c>
      <c r="L665" s="43">
        <v>0</v>
      </c>
      <c r="M665" s="43">
        <v>457.5</v>
      </c>
    </row>
    <row r="666" spans="1:14" x14ac:dyDescent="0.25">
      <c r="A666" s="42" t="s">
        <v>312</v>
      </c>
      <c r="B666" s="42" t="s">
        <v>169</v>
      </c>
      <c r="C666" s="42" t="s">
        <v>117</v>
      </c>
      <c r="D666" s="42" t="s">
        <v>178</v>
      </c>
      <c r="E666" s="42" t="s">
        <v>179</v>
      </c>
      <c r="F666" s="43">
        <v>33.4</v>
      </c>
      <c r="G666" s="43">
        <v>574.6</v>
      </c>
      <c r="H666" s="43">
        <v>15</v>
      </c>
      <c r="I666" s="43">
        <v>0</v>
      </c>
      <c r="J666" s="43">
        <v>0</v>
      </c>
      <c r="K666" s="43">
        <v>0</v>
      </c>
      <c r="L666" s="43">
        <v>0</v>
      </c>
      <c r="M666" s="43">
        <v>623</v>
      </c>
    </row>
    <row r="667" spans="1:14" x14ac:dyDescent="0.25">
      <c r="A667" s="42" t="s">
        <v>312</v>
      </c>
      <c r="B667" s="42" t="s">
        <v>169</v>
      </c>
      <c r="C667" s="42" t="s">
        <v>117</v>
      </c>
      <c r="D667" s="42" t="s">
        <v>271</v>
      </c>
      <c r="E667" s="42" t="s">
        <v>181</v>
      </c>
      <c r="F667" s="43">
        <v>19.25</v>
      </c>
      <c r="G667" s="43">
        <v>296.8</v>
      </c>
      <c r="H667" s="43">
        <v>4.5</v>
      </c>
      <c r="I667" s="43">
        <v>0</v>
      </c>
      <c r="J667" s="43">
        <v>0</v>
      </c>
      <c r="K667" s="43">
        <v>0</v>
      </c>
      <c r="L667" s="43">
        <v>0</v>
      </c>
      <c r="M667" s="43">
        <v>320.55</v>
      </c>
    </row>
    <row r="668" spans="1:14" x14ac:dyDescent="0.25">
      <c r="A668" s="42" t="s">
        <v>312</v>
      </c>
      <c r="B668" s="42" t="s">
        <v>169</v>
      </c>
      <c r="C668" s="42" t="s">
        <v>117</v>
      </c>
      <c r="D668" s="42" t="s">
        <v>294</v>
      </c>
      <c r="E668" s="42" t="s">
        <v>295</v>
      </c>
      <c r="F668" s="43">
        <v>16.5</v>
      </c>
      <c r="G668" s="43">
        <v>237</v>
      </c>
      <c r="H668" s="43">
        <v>0</v>
      </c>
      <c r="I668" s="43">
        <v>0</v>
      </c>
      <c r="J668" s="43">
        <v>0</v>
      </c>
      <c r="K668" s="43">
        <v>0</v>
      </c>
      <c r="L668" s="43">
        <v>0</v>
      </c>
      <c r="M668" s="43">
        <v>253.5</v>
      </c>
    </row>
    <row r="669" spans="1:14" x14ac:dyDescent="0.25">
      <c r="A669" s="26">
        <v>2024</v>
      </c>
      <c r="B669" s="28" t="s">
        <v>169</v>
      </c>
      <c r="C669" s="28" t="s">
        <v>117</v>
      </c>
      <c r="D669" s="26"/>
      <c r="E669" s="28" t="s">
        <v>100</v>
      </c>
      <c r="F669" s="27">
        <f>SUM(F662:F668)</f>
        <v>146.85</v>
      </c>
      <c r="G669" s="27">
        <f t="shared" ref="G669:M669" si="67">SUM(G662:G668)</f>
        <v>2550.0500000000002</v>
      </c>
      <c r="H669" s="27">
        <f t="shared" si="67"/>
        <v>129.5</v>
      </c>
      <c r="I669" s="27">
        <f t="shared" si="67"/>
        <v>6</v>
      </c>
      <c r="J669" s="27">
        <f t="shared" si="67"/>
        <v>0</v>
      </c>
      <c r="K669" s="27">
        <f t="shared" si="67"/>
        <v>6</v>
      </c>
      <c r="L669" s="27">
        <f t="shared" si="67"/>
        <v>0</v>
      </c>
      <c r="M669" s="27">
        <f t="shared" si="67"/>
        <v>2838.4</v>
      </c>
      <c r="N669" s="30">
        <f t="shared" ref="N669" si="68">F669/M669</f>
        <v>5.17368940248027E-2</v>
      </c>
    </row>
    <row r="670" spans="1:14" x14ac:dyDescent="0.25">
      <c r="A670" s="42" t="s">
        <v>312</v>
      </c>
      <c r="B670" s="42" t="s">
        <v>182</v>
      </c>
      <c r="C670" s="42" t="s">
        <v>120</v>
      </c>
      <c r="D670" s="42" t="s">
        <v>183</v>
      </c>
      <c r="E670" s="42" t="s">
        <v>184</v>
      </c>
      <c r="F670" s="43">
        <v>20.399999999999999</v>
      </c>
      <c r="G670" s="43">
        <v>268.35000000000002</v>
      </c>
      <c r="H670" s="43">
        <v>31.8</v>
      </c>
      <c r="I670" s="43">
        <v>0</v>
      </c>
      <c r="J670" s="43">
        <v>0</v>
      </c>
      <c r="K670" s="43">
        <v>0</v>
      </c>
      <c r="L670" s="43">
        <v>0</v>
      </c>
      <c r="M670" s="43">
        <v>320.55</v>
      </c>
    </row>
    <row r="671" spans="1:14" x14ac:dyDescent="0.25">
      <c r="A671" s="42" t="s">
        <v>312</v>
      </c>
      <c r="B671" s="42" t="s">
        <v>182</v>
      </c>
      <c r="C671" s="42" t="s">
        <v>120</v>
      </c>
      <c r="D671" s="42" t="s">
        <v>185</v>
      </c>
      <c r="E671" s="42" t="s">
        <v>186</v>
      </c>
      <c r="F671" s="43">
        <v>36.700000000000003</v>
      </c>
      <c r="G671" s="43">
        <v>317.7</v>
      </c>
      <c r="H671" s="43">
        <v>22.5</v>
      </c>
      <c r="I671" s="43">
        <v>0</v>
      </c>
      <c r="J671" s="43">
        <v>0</v>
      </c>
      <c r="K671" s="43">
        <v>0</v>
      </c>
      <c r="L671" s="43">
        <v>0</v>
      </c>
      <c r="M671" s="43">
        <v>376.9</v>
      </c>
    </row>
    <row r="672" spans="1:14" x14ac:dyDescent="0.25">
      <c r="A672" s="42" t="s">
        <v>312</v>
      </c>
      <c r="B672" s="42" t="s">
        <v>182</v>
      </c>
      <c r="C672" s="42" t="s">
        <v>120</v>
      </c>
      <c r="D672" s="42" t="s">
        <v>314</v>
      </c>
      <c r="E672" s="42" t="s">
        <v>186</v>
      </c>
      <c r="F672" s="43">
        <v>38.85</v>
      </c>
      <c r="G672" s="43">
        <v>85.65</v>
      </c>
      <c r="H672" s="43">
        <v>0</v>
      </c>
      <c r="I672" s="43">
        <v>0</v>
      </c>
      <c r="J672" s="43">
        <v>0</v>
      </c>
      <c r="K672" s="43">
        <v>0</v>
      </c>
      <c r="L672" s="43">
        <v>0</v>
      </c>
      <c r="M672" s="43">
        <v>124.5</v>
      </c>
    </row>
    <row r="673" spans="1:14" x14ac:dyDescent="0.25">
      <c r="A673" s="42" t="s">
        <v>312</v>
      </c>
      <c r="B673" s="42" t="s">
        <v>182</v>
      </c>
      <c r="C673" s="42" t="s">
        <v>120</v>
      </c>
      <c r="D673" s="42" t="s">
        <v>187</v>
      </c>
      <c r="E673" s="42" t="s">
        <v>188</v>
      </c>
      <c r="F673" s="43">
        <v>23.2</v>
      </c>
      <c r="G673" s="43">
        <v>267.2</v>
      </c>
      <c r="H673" s="43">
        <v>6.7</v>
      </c>
      <c r="I673" s="43">
        <v>0</v>
      </c>
      <c r="J673" s="43">
        <v>0</v>
      </c>
      <c r="K673" s="43">
        <v>4.5</v>
      </c>
      <c r="L673" s="43">
        <v>0</v>
      </c>
      <c r="M673" s="43">
        <v>301.60000000000002</v>
      </c>
    </row>
    <row r="674" spans="1:14" x14ac:dyDescent="0.25">
      <c r="A674" s="42" t="s">
        <v>312</v>
      </c>
      <c r="B674" s="42" t="s">
        <v>182</v>
      </c>
      <c r="C674" s="42" t="s">
        <v>120</v>
      </c>
      <c r="D674" s="42" t="s">
        <v>272</v>
      </c>
      <c r="E674" s="42" t="s">
        <v>273</v>
      </c>
      <c r="F674" s="43">
        <v>55.55</v>
      </c>
      <c r="G674" s="43">
        <v>230.9</v>
      </c>
      <c r="H674" s="43">
        <v>6.5</v>
      </c>
      <c r="I674" s="43">
        <v>0</v>
      </c>
      <c r="J674" s="43">
        <v>0</v>
      </c>
      <c r="K674" s="43">
        <v>0</v>
      </c>
      <c r="L674" s="43">
        <v>0</v>
      </c>
      <c r="M674" s="43">
        <v>292.95</v>
      </c>
    </row>
    <row r="675" spans="1:14" x14ac:dyDescent="0.25">
      <c r="A675" s="42" t="s">
        <v>312</v>
      </c>
      <c r="B675" s="42" t="s">
        <v>182</v>
      </c>
      <c r="C675" s="42" t="s">
        <v>120</v>
      </c>
      <c r="D675" s="42" t="s">
        <v>189</v>
      </c>
      <c r="E675" s="42" t="s">
        <v>190</v>
      </c>
      <c r="F675" s="43">
        <v>19.399999999999999</v>
      </c>
      <c r="G675" s="43">
        <v>265.95</v>
      </c>
      <c r="H675" s="43">
        <v>67</v>
      </c>
      <c r="I675" s="43">
        <v>18</v>
      </c>
      <c r="J675" s="43">
        <v>0</v>
      </c>
      <c r="K675" s="43">
        <v>24</v>
      </c>
      <c r="L675" s="43">
        <v>0</v>
      </c>
      <c r="M675" s="43">
        <v>394.35</v>
      </c>
    </row>
    <row r="676" spans="1:14" x14ac:dyDescent="0.25">
      <c r="A676" s="26">
        <v>2024</v>
      </c>
      <c r="B676" s="28" t="s">
        <v>182</v>
      </c>
      <c r="C676" s="28" t="s">
        <v>120</v>
      </c>
      <c r="D676" s="26"/>
      <c r="E676" s="28" t="s">
        <v>100</v>
      </c>
      <c r="F676" s="27">
        <f>SUM(F670:F675)</f>
        <v>194.1</v>
      </c>
      <c r="G676" s="27">
        <f t="shared" ref="G676:M676" si="69">SUM(G670:G675)</f>
        <v>1435.75</v>
      </c>
      <c r="H676" s="27">
        <f t="shared" si="69"/>
        <v>134.5</v>
      </c>
      <c r="I676" s="27">
        <f t="shared" si="69"/>
        <v>18</v>
      </c>
      <c r="J676" s="27">
        <f t="shared" si="69"/>
        <v>0</v>
      </c>
      <c r="K676" s="27">
        <f t="shared" si="69"/>
        <v>28.5</v>
      </c>
      <c r="L676" s="27">
        <f t="shared" si="69"/>
        <v>0</v>
      </c>
      <c r="M676" s="27">
        <f t="shared" si="69"/>
        <v>1810.8500000000004</v>
      </c>
      <c r="N676" s="30">
        <f t="shared" ref="N676" si="70">F676/M676</f>
        <v>0.10718723251511719</v>
      </c>
    </row>
    <row r="677" spans="1:14" x14ac:dyDescent="0.25">
      <c r="A677" s="42" t="s">
        <v>312</v>
      </c>
      <c r="B677" s="42" t="s">
        <v>191</v>
      </c>
      <c r="C677" s="42" t="s">
        <v>192</v>
      </c>
      <c r="D677" s="42" t="s">
        <v>304</v>
      </c>
      <c r="E677" s="42" t="s">
        <v>287</v>
      </c>
      <c r="F677" s="43">
        <v>154.5</v>
      </c>
      <c r="G677" s="43">
        <v>851</v>
      </c>
      <c r="H677" s="43">
        <v>4.5</v>
      </c>
      <c r="I677" s="43">
        <v>0</v>
      </c>
      <c r="J677" s="43">
        <v>0</v>
      </c>
      <c r="K677" s="43">
        <v>0</v>
      </c>
      <c r="L677" s="43">
        <v>0</v>
      </c>
      <c r="M677" s="43">
        <v>1010</v>
      </c>
    </row>
    <row r="678" spans="1:14" x14ac:dyDescent="0.25">
      <c r="A678" s="42" t="s">
        <v>312</v>
      </c>
      <c r="B678" s="42" t="s">
        <v>191</v>
      </c>
      <c r="C678" s="42" t="s">
        <v>192</v>
      </c>
      <c r="D678" s="42" t="s">
        <v>296</v>
      </c>
      <c r="E678" s="42" t="s">
        <v>287</v>
      </c>
      <c r="F678" s="43">
        <v>0</v>
      </c>
      <c r="G678" s="43">
        <v>54</v>
      </c>
      <c r="H678" s="43">
        <v>6</v>
      </c>
      <c r="I678" s="43">
        <v>0</v>
      </c>
      <c r="J678" s="43">
        <v>0</v>
      </c>
      <c r="K678" s="43">
        <v>0</v>
      </c>
      <c r="L678" s="43">
        <v>0</v>
      </c>
      <c r="M678" s="43">
        <v>60</v>
      </c>
    </row>
    <row r="679" spans="1:14" x14ac:dyDescent="0.25">
      <c r="A679" s="42" t="s">
        <v>312</v>
      </c>
      <c r="B679" s="42" t="s">
        <v>191</v>
      </c>
      <c r="C679" s="42" t="s">
        <v>192</v>
      </c>
      <c r="D679" s="42" t="s">
        <v>246</v>
      </c>
      <c r="E679" s="42" t="s">
        <v>247</v>
      </c>
      <c r="F679" s="43">
        <v>408.85</v>
      </c>
      <c r="G679" s="43">
        <v>1974.65</v>
      </c>
      <c r="H679" s="43">
        <v>376.75</v>
      </c>
      <c r="I679" s="43">
        <v>0</v>
      </c>
      <c r="J679" s="43">
        <v>0</v>
      </c>
      <c r="K679" s="43">
        <v>0</v>
      </c>
      <c r="L679" s="43">
        <v>0</v>
      </c>
      <c r="M679" s="43">
        <v>2760.25</v>
      </c>
    </row>
    <row r="680" spans="1:14" x14ac:dyDescent="0.25">
      <c r="A680" s="26">
        <v>2024</v>
      </c>
      <c r="B680" s="28" t="s">
        <v>191</v>
      </c>
      <c r="C680" s="28" t="s">
        <v>192</v>
      </c>
      <c r="D680" s="26"/>
      <c r="E680" s="28" t="s">
        <v>100</v>
      </c>
      <c r="F680" s="27">
        <f>SUM(F677:F679)</f>
        <v>563.35</v>
      </c>
      <c r="G680" s="27">
        <f t="shared" ref="G680:M680" si="71">SUM(G677:G679)</f>
        <v>2879.65</v>
      </c>
      <c r="H680" s="27">
        <f t="shared" si="71"/>
        <v>387.25</v>
      </c>
      <c r="I680" s="27">
        <f t="shared" si="71"/>
        <v>0</v>
      </c>
      <c r="J680" s="27">
        <f t="shared" si="71"/>
        <v>0</v>
      </c>
      <c r="K680" s="27">
        <f t="shared" si="71"/>
        <v>0</v>
      </c>
      <c r="L680" s="27">
        <f t="shared" si="71"/>
        <v>0</v>
      </c>
      <c r="M680" s="27">
        <f t="shared" si="71"/>
        <v>3830.25</v>
      </c>
      <c r="N680" s="30">
        <f t="shared" ref="N680" si="72">F680/M680</f>
        <v>0.14707917237778215</v>
      </c>
    </row>
    <row r="681" spans="1:14" x14ac:dyDescent="0.25">
      <c r="A681" s="42">
        <v>2024</v>
      </c>
      <c r="B681" s="42" t="s">
        <v>195</v>
      </c>
      <c r="C681" s="42" t="s">
        <v>123</v>
      </c>
      <c r="D681" s="42" t="s">
        <v>276</v>
      </c>
      <c r="E681" s="42" t="s">
        <v>197</v>
      </c>
      <c r="F681" s="43">
        <v>0</v>
      </c>
      <c r="G681" s="43">
        <v>1157.3</v>
      </c>
      <c r="H681" s="43">
        <v>40.200000000000003</v>
      </c>
      <c r="I681" s="43">
        <v>0</v>
      </c>
      <c r="J681" s="43">
        <v>0</v>
      </c>
      <c r="K681" s="43">
        <v>0</v>
      </c>
      <c r="L681" s="43">
        <v>9</v>
      </c>
      <c r="M681" s="43">
        <v>1209.7</v>
      </c>
    </row>
    <row r="682" spans="1:14" x14ac:dyDescent="0.25">
      <c r="A682" s="42" t="s">
        <v>312</v>
      </c>
      <c r="B682" s="42" t="s">
        <v>195</v>
      </c>
      <c r="C682" s="42" t="s">
        <v>123</v>
      </c>
      <c r="D682" s="42" t="s">
        <v>297</v>
      </c>
      <c r="E682" s="42" t="s">
        <v>288</v>
      </c>
      <c r="F682" s="43">
        <v>0</v>
      </c>
      <c r="G682" s="43">
        <v>349.1</v>
      </c>
      <c r="H682" s="43">
        <v>0</v>
      </c>
      <c r="I682" s="43">
        <v>0</v>
      </c>
      <c r="J682" s="43">
        <v>0</v>
      </c>
      <c r="K682" s="43">
        <v>0</v>
      </c>
      <c r="L682" s="43">
        <v>0</v>
      </c>
      <c r="M682" s="43">
        <v>349.1</v>
      </c>
    </row>
    <row r="683" spans="1:14" x14ac:dyDescent="0.25">
      <c r="A683" s="42" t="s">
        <v>312</v>
      </c>
      <c r="B683" s="42" t="s">
        <v>195</v>
      </c>
      <c r="C683" s="42" t="s">
        <v>123</v>
      </c>
      <c r="D683" s="42" t="s">
        <v>298</v>
      </c>
      <c r="E683" s="42" t="s">
        <v>289</v>
      </c>
      <c r="F683" s="43">
        <v>0</v>
      </c>
      <c r="G683" s="43">
        <v>222</v>
      </c>
      <c r="H683" s="43">
        <v>0</v>
      </c>
      <c r="I683" s="43">
        <v>0</v>
      </c>
      <c r="J683" s="43">
        <v>0</v>
      </c>
      <c r="K683" s="43">
        <v>0</v>
      </c>
      <c r="L683" s="43">
        <v>0</v>
      </c>
      <c r="M683" s="43">
        <v>222</v>
      </c>
    </row>
    <row r="684" spans="1:14" x14ac:dyDescent="0.25">
      <c r="A684" s="42" t="s">
        <v>312</v>
      </c>
      <c r="B684" s="42" t="s">
        <v>195</v>
      </c>
      <c r="C684" s="42" t="s">
        <v>123</v>
      </c>
      <c r="D684" s="42" t="s">
        <v>283</v>
      </c>
      <c r="E684" s="42" t="s">
        <v>284</v>
      </c>
      <c r="F684" s="43">
        <v>0</v>
      </c>
      <c r="G684" s="43">
        <v>403</v>
      </c>
      <c r="H684" s="43">
        <v>0</v>
      </c>
      <c r="I684" s="43">
        <v>0</v>
      </c>
      <c r="J684" s="43">
        <v>0</v>
      </c>
      <c r="K684" s="43">
        <v>0</v>
      </c>
      <c r="L684" s="43">
        <v>0</v>
      </c>
      <c r="M684" s="43">
        <v>403</v>
      </c>
    </row>
    <row r="685" spans="1:14" x14ac:dyDescent="0.25">
      <c r="A685" s="26">
        <v>2024</v>
      </c>
      <c r="B685" s="28" t="s">
        <v>195</v>
      </c>
      <c r="C685" s="28" t="s">
        <v>123</v>
      </c>
      <c r="D685" s="26"/>
      <c r="E685" s="28" t="s">
        <v>100</v>
      </c>
      <c r="F685" s="27">
        <f>SUM(F681:F684)</f>
        <v>0</v>
      </c>
      <c r="G685" s="27">
        <f t="shared" ref="G685:M685" si="73">SUM(G681:G684)</f>
        <v>2131.4</v>
      </c>
      <c r="H685" s="27">
        <f t="shared" si="73"/>
        <v>40.200000000000003</v>
      </c>
      <c r="I685" s="27">
        <f t="shared" si="73"/>
        <v>0</v>
      </c>
      <c r="J685" s="27">
        <f t="shared" si="73"/>
        <v>0</v>
      </c>
      <c r="K685" s="27">
        <f t="shared" si="73"/>
        <v>0</v>
      </c>
      <c r="L685" s="27">
        <f t="shared" si="73"/>
        <v>9</v>
      </c>
      <c r="M685" s="27">
        <f t="shared" si="73"/>
        <v>2183.8000000000002</v>
      </c>
      <c r="N685" s="30">
        <f t="shared" ref="N685" si="74">F685/M685</f>
        <v>0</v>
      </c>
    </row>
    <row r="686" spans="1:14" x14ac:dyDescent="0.25">
      <c r="A686" s="42" t="s">
        <v>312</v>
      </c>
      <c r="B686" s="42" t="s">
        <v>198</v>
      </c>
      <c r="C686" s="42" t="s">
        <v>199</v>
      </c>
      <c r="D686" s="42" t="s">
        <v>200</v>
      </c>
      <c r="E686" s="42" t="s">
        <v>201</v>
      </c>
      <c r="F686" s="43">
        <v>23.1</v>
      </c>
      <c r="G686" s="43">
        <v>508.8</v>
      </c>
      <c r="H686" s="43">
        <v>244.2</v>
      </c>
      <c r="I686" s="43">
        <v>0</v>
      </c>
      <c r="J686" s="43">
        <v>0</v>
      </c>
      <c r="K686" s="43">
        <v>0</v>
      </c>
      <c r="L686" s="43">
        <v>0</v>
      </c>
      <c r="M686" s="43">
        <v>776.1</v>
      </c>
    </row>
    <row r="687" spans="1:14" x14ac:dyDescent="0.25">
      <c r="A687" s="42" t="s">
        <v>312</v>
      </c>
      <c r="B687" s="42" t="s">
        <v>198</v>
      </c>
      <c r="C687" s="42" t="s">
        <v>199</v>
      </c>
      <c r="D687" s="42" t="s">
        <v>202</v>
      </c>
      <c r="E687" s="42" t="s">
        <v>173</v>
      </c>
      <c r="F687" s="43">
        <v>25.35</v>
      </c>
      <c r="G687" s="43">
        <v>385.2</v>
      </c>
      <c r="H687" s="43">
        <v>41.25</v>
      </c>
      <c r="I687" s="43">
        <v>0</v>
      </c>
      <c r="J687" s="43">
        <v>0</v>
      </c>
      <c r="K687" s="43">
        <v>0</v>
      </c>
      <c r="L687" s="43">
        <v>0</v>
      </c>
      <c r="M687" s="43">
        <v>451.8</v>
      </c>
    </row>
    <row r="688" spans="1:14" x14ac:dyDescent="0.25">
      <c r="A688" s="42" t="s">
        <v>312</v>
      </c>
      <c r="B688" s="42" t="s">
        <v>198</v>
      </c>
      <c r="C688" s="42" t="s">
        <v>199</v>
      </c>
      <c r="D688" s="42" t="s">
        <v>203</v>
      </c>
      <c r="E688" s="42" t="s">
        <v>204</v>
      </c>
      <c r="F688" s="43">
        <v>33.69</v>
      </c>
      <c r="G688" s="43">
        <v>868.97</v>
      </c>
      <c r="H688" s="43">
        <v>100.95</v>
      </c>
      <c r="I688" s="43">
        <v>0</v>
      </c>
      <c r="J688" s="43">
        <v>0</v>
      </c>
      <c r="K688" s="43">
        <v>0</v>
      </c>
      <c r="L688" s="43">
        <v>0</v>
      </c>
      <c r="M688" s="43">
        <v>1003.61</v>
      </c>
    </row>
    <row r="689" spans="1:14" x14ac:dyDescent="0.25">
      <c r="A689" s="42" t="s">
        <v>312</v>
      </c>
      <c r="B689" s="42" t="s">
        <v>198</v>
      </c>
      <c r="C689" s="42" t="s">
        <v>199</v>
      </c>
      <c r="D689" s="42" t="s">
        <v>205</v>
      </c>
      <c r="E689" s="42" t="s">
        <v>175</v>
      </c>
      <c r="F689" s="43">
        <v>73.25</v>
      </c>
      <c r="G689" s="43">
        <v>765.63</v>
      </c>
      <c r="H689" s="43">
        <v>24.75</v>
      </c>
      <c r="I689" s="43">
        <v>0</v>
      </c>
      <c r="J689" s="43">
        <v>0</v>
      </c>
      <c r="K689" s="43">
        <v>0</v>
      </c>
      <c r="L689" s="43">
        <v>0</v>
      </c>
      <c r="M689" s="43">
        <v>863.63</v>
      </c>
    </row>
    <row r="690" spans="1:14" x14ac:dyDescent="0.25">
      <c r="A690" s="42" t="s">
        <v>312</v>
      </c>
      <c r="B690" s="42" t="s">
        <v>198</v>
      </c>
      <c r="C690" s="42" t="s">
        <v>199</v>
      </c>
      <c r="D690" s="42" t="s">
        <v>206</v>
      </c>
      <c r="E690" s="42" t="s">
        <v>179</v>
      </c>
      <c r="F690" s="43">
        <v>20.2</v>
      </c>
      <c r="G690" s="43">
        <v>862.4</v>
      </c>
      <c r="H690" s="43">
        <v>42</v>
      </c>
      <c r="I690" s="43">
        <v>0</v>
      </c>
      <c r="J690" s="43">
        <v>0</v>
      </c>
      <c r="K690" s="43">
        <v>0</v>
      </c>
      <c r="L690" s="43">
        <v>0</v>
      </c>
      <c r="M690" s="43">
        <v>924.6</v>
      </c>
    </row>
    <row r="691" spans="1:14" x14ac:dyDescent="0.25">
      <c r="A691" s="26">
        <v>2024</v>
      </c>
      <c r="B691" s="28" t="s">
        <v>198</v>
      </c>
      <c r="C691" s="28" t="s">
        <v>316</v>
      </c>
      <c r="D691" s="26"/>
      <c r="E691" s="28" t="s">
        <v>100</v>
      </c>
      <c r="F691" s="27">
        <f>SUM(F686:F690)</f>
        <v>175.58999999999997</v>
      </c>
      <c r="G691" s="27">
        <f t="shared" ref="G691:M691" si="75">SUM(G686:G690)</f>
        <v>3391</v>
      </c>
      <c r="H691" s="27">
        <f t="shared" si="75"/>
        <v>453.15</v>
      </c>
      <c r="I691" s="27">
        <f t="shared" si="75"/>
        <v>0</v>
      </c>
      <c r="J691" s="27">
        <f t="shared" si="75"/>
        <v>0</v>
      </c>
      <c r="K691" s="27">
        <f t="shared" si="75"/>
        <v>0</v>
      </c>
      <c r="L691" s="27">
        <f t="shared" si="75"/>
        <v>0</v>
      </c>
      <c r="M691" s="27">
        <f t="shared" si="75"/>
        <v>4019.7400000000002</v>
      </c>
      <c r="N691" s="30">
        <f t="shared" ref="N691" si="76">F691/M691</f>
        <v>4.3681929677043783E-2</v>
      </c>
    </row>
    <row r="692" spans="1:14" x14ac:dyDescent="0.25">
      <c r="A692" s="42" t="s">
        <v>312</v>
      </c>
      <c r="B692" s="42" t="s">
        <v>207</v>
      </c>
      <c r="C692" s="42" t="s">
        <v>121</v>
      </c>
      <c r="D692" s="42" t="s">
        <v>277</v>
      </c>
      <c r="E692" s="42" t="s">
        <v>278</v>
      </c>
      <c r="F692" s="43">
        <v>0</v>
      </c>
      <c r="G692" s="43">
        <v>484</v>
      </c>
      <c r="H692" s="43">
        <v>116</v>
      </c>
      <c r="I692" s="43">
        <v>0</v>
      </c>
      <c r="J692" s="43">
        <v>0</v>
      </c>
      <c r="K692" s="43">
        <v>0</v>
      </c>
      <c r="L692" s="43">
        <v>0</v>
      </c>
      <c r="M692" s="43">
        <v>600</v>
      </c>
    </row>
    <row r="693" spans="1:14" x14ac:dyDescent="0.25">
      <c r="A693" s="42" t="s">
        <v>312</v>
      </c>
      <c r="B693" s="42" t="s">
        <v>207</v>
      </c>
      <c r="C693" s="42" t="s">
        <v>121</v>
      </c>
      <c r="D693" s="42" t="s">
        <v>208</v>
      </c>
      <c r="E693" s="42" t="s">
        <v>177</v>
      </c>
      <c r="F693" s="43">
        <v>265.3</v>
      </c>
      <c r="G693" s="43">
        <v>1733.21</v>
      </c>
      <c r="H693" s="43">
        <v>276</v>
      </c>
      <c r="I693" s="43">
        <v>0</v>
      </c>
      <c r="J693" s="43">
        <v>0</v>
      </c>
      <c r="K693" s="43">
        <v>0</v>
      </c>
      <c r="L693" s="43">
        <v>53.49</v>
      </c>
      <c r="M693" s="43">
        <v>2334</v>
      </c>
    </row>
    <row r="694" spans="1:14" x14ac:dyDescent="0.25">
      <c r="A694" s="42" t="s">
        <v>312</v>
      </c>
      <c r="B694" s="42" t="s">
        <v>207</v>
      </c>
      <c r="C694" s="42" t="s">
        <v>121</v>
      </c>
      <c r="D694" s="42" t="s">
        <v>299</v>
      </c>
      <c r="E694" s="42" t="s">
        <v>295</v>
      </c>
      <c r="F694" s="43">
        <v>0</v>
      </c>
      <c r="G694" s="43">
        <v>253.5</v>
      </c>
      <c r="H694" s="43">
        <v>0</v>
      </c>
      <c r="I694" s="43">
        <v>0</v>
      </c>
      <c r="J694" s="43">
        <v>0</v>
      </c>
      <c r="K694" s="43">
        <v>0</v>
      </c>
      <c r="L694" s="43">
        <v>0</v>
      </c>
      <c r="M694" s="43">
        <v>253.5</v>
      </c>
    </row>
    <row r="695" spans="1:14" x14ac:dyDescent="0.25">
      <c r="A695" s="26">
        <v>2024</v>
      </c>
      <c r="B695" s="28" t="s">
        <v>207</v>
      </c>
      <c r="C695" s="28" t="s">
        <v>121</v>
      </c>
      <c r="D695" s="26"/>
      <c r="E695" s="28" t="s">
        <v>100</v>
      </c>
      <c r="F695" s="27">
        <f>SUM(F692:F694)</f>
        <v>265.3</v>
      </c>
      <c r="G695" s="27">
        <f t="shared" ref="G695:M695" si="77">SUM(G692:G694)</f>
        <v>2470.71</v>
      </c>
      <c r="H695" s="27">
        <f t="shared" si="77"/>
        <v>392</v>
      </c>
      <c r="I695" s="27">
        <f t="shared" si="77"/>
        <v>0</v>
      </c>
      <c r="J695" s="27">
        <f t="shared" si="77"/>
        <v>0</v>
      </c>
      <c r="K695" s="27">
        <f t="shared" si="77"/>
        <v>0</v>
      </c>
      <c r="L695" s="27">
        <f t="shared" si="77"/>
        <v>53.49</v>
      </c>
      <c r="M695" s="27">
        <f t="shared" si="77"/>
        <v>3187.5</v>
      </c>
      <c r="N695" s="30">
        <f t="shared" ref="N695" si="78">F695/M695</f>
        <v>8.3231372549019605E-2</v>
      </c>
    </row>
    <row r="696" spans="1:14" x14ac:dyDescent="0.25">
      <c r="A696" s="42" t="s">
        <v>312</v>
      </c>
      <c r="B696" s="42" t="s">
        <v>209</v>
      </c>
      <c r="C696" s="42" t="s">
        <v>210</v>
      </c>
      <c r="D696" s="42" t="s">
        <v>211</v>
      </c>
      <c r="E696" s="42" t="s">
        <v>171</v>
      </c>
      <c r="F696" s="43">
        <v>120.7</v>
      </c>
      <c r="G696" s="43">
        <v>906.4</v>
      </c>
      <c r="H696" s="43">
        <v>208.3</v>
      </c>
      <c r="I696" s="43">
        <v>0</v>
      </c>
      <c r="J696" s="43">
        <v>0</v>
      </c>
      <c r="K696" s="43">
        <v>0</v>
      </c>
      <c r="L696" s="43">
        <v>0</v>
      </c>
      <c r="M696" s="43">
        <v>1235.4000000000001</v>
      </c>
    </row>
    <row r="697" spans="1:14" x14ac:dyDescent="0.25">
      <c r="A697" s="42" t="s">
        <v>312</v>
      </c>
      <c r="B697" s="42" t="s">
        <v>209</v>
      </c>
      <c r="C697" s="42" t="s">
        <v>210</v>
      </c>
      <c r="D697" s="42" t="s">
        <v>212</v>
      </c>
      <c r="E697" s="42" t="s">
        <v>213</v>
      </c>
      <c r="F697" s="43">
        <v>0</v>
      </c>
      <c r="G697" s="43">
        <v>278.5</v>
      </c>
      <c r="H697" s="43">
        <v>13</v>
      </c>
      <c r="I697" s="43">
        <v>0</v>
      </c>
      <c r="J697" s="43">
        <v>0</v>
      </c>
      <c r="K697" s="43">
        <v>0</v>
      </c>
      <c r="L697" s="43">
        <v>0</v>
      </c>
      <c r="M697" s="43">
        <v>291.5</v>
      </c>
    </row>
    <row r="698" spans="1:14" x14ac:dyDescent="0.25">
      <c r="A698" s="26">
        <v>2024</v>
      </c>
      <c r="B698" s="28" t="s">
        <v>209</v>
      </c>
      <c r="C698" s="28" t="s">
        <v>210</v>
      </c>
      <c r="D698" s="26"/>
      <c r="E698" s="28" t="s">
        <v>100</v>
      </c>
      <c r="F698" s="27">
        <f>SUM(F696:F697)</f>
        <v>120.7</v>
      </c>
      <c r="G698" s="27">
        <f t="shared" ref="G698:M698" si="79">SUM(G696:G697)</f>
        <v>1184.9000000000001</v>
      </c>
      <c r="H698" s="27">
        <f t="shared" si="79"/>
        <v>221.3</v>
      </c>
      <c r="I698" s="27">
        <f t="shared" si="79"/>
        <v>0</v>
      </c>
      <c r="J698" s="27">
        <f t="shared" si="79"/>
        <v>0</v>
      </c>
      <c r="K698" s="27">
        <f t="shared" si="79"/>
        <v>0</v>
      </c>
      <c r="L698" s="27">
        <f t="shared" si="79"/>
        <v>0</v>
      </c>
      <c r="M698" s="27">
        <f t="shared" si="79"/>
        <v>1526.9</v>
      </c>
      <c r="N698" s="30">
        <f t="shared" ref="N698" si="80">F698/M698</f>
        <v>7.9049053638090241E-2</v>
      </c>
    </row>
    <row r="699" spans="1:14" x14ac:dyDescent="0.25">
      <c r="A699" s="42" t="s">
        <v>312</v>
      </c>
      <c r="B699" s="42" t="s">
        <v>214</v>
      </c>
      <c r="C699" s="42" t="s">
        <v>118</v>
      </c>
      <c r="D699" s="42" t="s">
        <v>215</v>
      </c>
      <c r="E699" s="42" t="s">
        <v>305</v>
      </c>
      <c r="F699" s="43">
        <v>170.76</v>
      </c>
      <c r="G699" s="43">
        <v>1683.24</v>
      </c>
      <c r="H699" s="43">
        <v>31.5</v>
      </c>
      <c r="I699" s="43">
        <v>0</v>
      </c>
      <c r="J699" s="43">
        <v>0</v>
      </c>
      <c r="K699" s="43">
        <v>0</v>
      </c>
      <c r="L699" s="43">
        <v>0</v>
      </c>
      <c r="M699" s="43">
        <v>1890</v>
      </c>
    </row>
    <row r="700" spans="1:14" x14ac:dyDescent="0.25">
      <c r="A700" s="42" t="s">
        <v>312</v>
      </c>
      <c r="B700" s="42" t="s">
        <v>214</v>
      </c>
      <c r="C700" s="42" t="s">
        <v>118</v>
      </c>
      <c r="D700" s="42" t="s">
        <v>300</v>
      </c>
      <c r="E700" s="42" t="s">
        <v>218</v>
      </c>
      <c r="F700" s="43">
        <v>0</v>
      </c>
      <c r="G700" s="43">
        <v>405</v>
      </c>
      <c r="H700" s="43">
        <v>6</v>
      </c>
      <c r="I700" s="43">
        <v>0</v>
      </c>
      <c r="J700" s="43">
        <v>0</v>
      </c>
      <c r="K700" s="43">
        <v>0</v>
      </c>
      <c r="L700" s="43">
        <v>0</v>
      </c>
      <c r="M700" s="43">
        <v>411</v>
      </c>
    </row>
    <row r="701" spans="1:14" x14ac:dyDescent="0.25">
      <c r="A701" s="42" t="s">
        <v>312</v>
      </c>
      <c r="B701" s="42" t="s">
        <v>214</v>
      </c>
      <c r="C701" s="42" t="s">
        <v>118</v>
      </c>
      <c r="D701" s="42" t="s">
        <v>217</v>
      </c>
      <c r="E701" s="42" t="s">
        <v>218</v>
      </c>
      <c r="F701" s="43">
        <v>0</v>
      </c>
      <c r="G701" s="43">
        <v>126</v>
      </c>
      <c r="H701" s="43">
        <v>12</v>
      </c>
      <c r="I701" s="43">
        <v>0</v>
      </c>
      <c r="J701" s="43">
        <v>0</v>
      </c>
      <c r="K701" s="43">
        <v>0</v>
      </c>
      <c r="L701" s="43">
        <v>0</v>
      </c>
      <c r="M701" s="43">
        <v>138</v>
      </c>
    </row>
    <row r="702" spans="1:14" x14ac:dyDescent="0.25">
      <c r="A702" s="42" t="s">
        <v>312</v>
      </c>
      <c r="B702" s="42" t="s">
        <v>214</v>
      </c>
      <c r="C702" s="42" t="s">
        <v>118</v>
      </c>
      <c r="D702" s="42" t="s">
        <v>264</v>
      </c>
      <c r="E702" s="42" t="s">
        <v>265</v>
      </c>
      <c r="F702" s="43">
        <v>0</v>
      </c>
      <c r="G702" s="43">
        <v>570</v>
      </c>
      <c r="H702" s="43">
        <v>6</v>
      </c>
      <c r="I702" s="43">
        <v>0</v>
      </c>
      <c r="J702" s="43">
        <v>0</v>
      </c>
      <c r="K702" s="43">
        <v>0</v>
      </c>
      <c r="L702" s="43">
        <v>0</v>
      </c>
      <c r="M702" s="43">
        <v>576</v>
      </c>
    </row>
    <row r="703" spans="1:14" x14ac:dyDescent="0.25">
      <c r="A703" s="26">
        <v>2024</v>
      </c>
      <c r="B703" s="28" t="s">
        <v>214</v>
      </c>
      <c r="C703" s="28" t="s">
        <v>118</v>
      </c>
      <c r="D703" s="26"/>
      <c r="E703" s="28" t="s">
        <v>100</v>
      </c>
      <c r="F703" s="27">
        <f>SUM(F699:F702)</f>
        <v>170.76</v>
      </c>
      <c r="G703" s="27">
        <f t="shared" ref="G703:M703" si="81">SUM(G699:G702)</f>
        <v>2784.24</v>
      </c>
      <c r="H703" s="27">
        <f t="shared" si="81"/>
        <v>55.5</v>
      </c>
      <c r="I703" s="27">
        <f t="shared" si="81"/>
        <v>0</v>
      </c>
      <c r="J703" s="27">
        <f t="shared" si="81"/>
        <v>0</v>
      </c>
      <c r="K703" s="27">
        <f t="shared" si="81"/>
        <v>0</v>
      </c>
      <c r="L703" s="27">
        <f t="shared" si="81"/>
        <v>0</v>
      </c>
      <c r="M703" s="27">
        <f t="shared" si="81"/>
        <v>3015</v>
      </c>
      <c r="N703" s="30">
        <f t="shared" ref="N703" si="82">F703/M703</f>
        <v>5.6636815920398008E-2</v>
      </c>
    </row>
    <row r="704" spans="1:14" x14ac:dyDescent="0.25">
      <c r="A704" s="42" t="s">
        <v>312</v>
      </c>
      <c r="B704" s="42" t="s">
        <v>219</v>
      </c>
      <c r="C704" s="42" t="s">
        <v>220</v>
      </c>
      <c r="D704" s="42" t="s">
        <v>221</v>
      </c>
      <c r="E704" s="42" t="s">
        <v>222</v>
      </c>
      <c r="F704" s="43">
        <v>0</v>
      </c>
      <c r="G704" s="43">
        <v>400.13</v>
      </c>
      <c r="H704" s="43">
        <v>4.5</v>
      </c>
      <c r="I704" s="43">
        <v>0</v>
      </c>
      <c r="J704" s="43">
        <v>0</v>
      </c>
      <c r="K704" s="43">
        <v>0</v>
      </c>
      <c r="L704" s="43">
        <v>1.5</v>
      </c>
      <c r="M704" s="43">
        <v>407.63</v>
      </c>
    </row>
    <row r="705" spans="1:14" x14ac:dyDescent="0.25">
      <c r="A705" s="26">
        <v>2024</v>
      </c>
      <c r="B705" s="28" t="s">
        <v>219</v>
      </c>
      <c r="C705" s="28" t="s">
        <v>220</v>
      </c>
      <c r="D705" s="26"/>
      <c r="E705" s="28" t="s">
        <v>100</v>
      </c>
      <c r="F705" s="27">
        <f>SUM(F704)</f>
        <v>0</v>
      </c>
      <c r="G705" s="27">
        <f t="shared" ref="G705:M705" si="83">SUM(G704)</f>
        <v>400.13</v>
      </c>
      <c r="H705" s="27">
        <f t="shared" si="83"/>
        <v>4.5</v>
      </c>
      <c r="I705" s="27">
        <f t="shared" si="83"/>
        <v>0</v>
      </c>
      <c r="J705" s="27">
        <f t="shared" si="83"/>
        <v>0</v>
      </c>
      <c r="K705" s="27">
        <f t="shared" si="83"/>
        <v>0</v>
      </c>
      <c r="L705" s="27">
        <f t="shared" si="83"/>
        <v>1.5</v>
      </c>
      <c r="M705" s="27">
        <f t="shared" si="83"/>
        <v>407.63</v>
      </c>
      <c r="N705" s="30">
        <f t="shared" ref="N705" si="84">F705/M705</f>
        <v>0</v>
      </c>
    </row>
    <row r="706" spans="1:14" x14ac:dyDescent="0.25">
      <c r="A706" s="42" t="s">
        <v>312</v>
      </c>
      <c r="B706" s="42" t="s">
        <v>227</v>
      </c>
      <c r="C706" s="42" t="s">
        <v>228</v>
      </c>
      <c r="D706" s="42" t="s">
        <v>242</v>
      </c>
      <c r="E706" s="42" t="s">
        <v>243</v>
      </c>
      <c r="F706" s="43">
        <v>9.6</v>
      </c>
      <c r="G706" s="43">
        <v>494.8</v>
      </c>
      <c r="H706" s="43">
        <v>0</v>
      </c>
      <c r="I706" s="43">
        <v>0</v>
      </c>
      <c r="J706" s="43">
        <v>0</v>
      </c>
      <c r="K706" s="43">
        <v>0</v>
      </c>
      <c r="L706" s="43">
        <v>0</v>
      </c>
      <c r="M706" s="43">
        <v>504.4</v>
      </c>
    </row>
    <row r="707" spans="1:14" x14ac:dyDescent="0.25">
      <c r="A707" s="42" t="s">
        <v>312</v>
      </c>
      <c r="B707" s="42" t="s">
        <v>227</v>
      </c>
      <c r="C707" s="42" t="s">
        <v>228</v>
      </c>
      <c r="D707" s="42" t="s">
        <v>285</v>
      </c>
      <c r="E707" s="42" t="s">
        <v>315</v>
      </c>
      <c r="F707" s="43">
        <v>0</v>
      </c>
      <c r="G707" s="43">
        <v>12</v>
      </c>
      <c r="H707" s="43">
        <v>0</v>
      </c>
      <c r="I707" s="43">
        <v>0</v>
      </c>
      <c r="J707" s="43">
        <v>0</v>
      </c>
      <c r="K707" s="43">
        <v>0</v>
      </c>
      <c r="L707" s="43">
        <v>0</v>
      </c>
      <c r="M707" s="43">
        <v>12</v>
      </c>
    </row>
    <row r="708" spans="1:14" x14ac:dyDescent="0.25">
      <c r="A708" s="42" t="s">
        <v>312</v>
      </c>
      <c r="B708" s="42" t="s">
        <v>227</v>
      </c>
      <c r="C708" s="42" t="s">
        <v>228</v>
      </c>
      <c r="D708" s="42" t="s">
        <v>235</v>
      </c>
      <c r="E708" s="42" t="s">
        <v>236</v>
      </c>
      <c r="F708" s="43">
        <v>65.650000000000006</v>
      </c>
      <c r="G708" s="43">
        <v>327.45</v>
      </c>
      <c r="H708" s="43">
        <v>4.5</v>
      </c>
      <c r="I708" s="43">
        <v>0</v>
      </c>
      <c r="J708" s="43">
        <v>0</v>
      </c>
      <c r="K708" s="43">
        <v>0</v>
      </c>
      <c r="L708" s="43">
        <v>0</v>
      </c>
      <c r="M708" s="43">
        <v>397.6</v>
      </c>
    </row>
    <row r="709" spans="1:14" x14ac:dyDescent="0.25">
      <c r="A709" s="42" t="s">
        <v>312</v>
      </c>
      <c r="B709" s="42" t="s">
        <v>227</v>
      </c>
      <c r="C709" s="42" t="s">
        <v>228</v>
      </c>
      <c r="D709" s="42" t="s">
        <v>229</v>
      </c>
      <c r="E709" s="42" t="s">
        <v>230</v>
      </c>
      <c r="F709" s="43">
        <v>11.1</v>
      </c>
      <c r="G709" s="43">
        <v>500.4</v>
      </c>
      <c r="H709" s="43">
        <v>0</v>
      </c>
      <c r="I709" s="43">
        <v>0</v>
      </c>
      <c r="J709" s="43">
        <v>0</v>
      </c>
      <c r="K709" s="43">
        <v>0</v>
      </c>
      <c r="L709" s="43">
        <v>0</v>
      </c>
      <c r="M709" s="43">
        <v>511.5</v>
      </c>
    </row>
    <row r="710" spans="1:14" x14ac:dyDescent="0.25">
      <c r="A710" s="42" t="s">
        <v>312</v>
      </c>
      <c r="B710" s="42" t="s">
        <v>227</v>
      </c>
      <c r="C710" s="42" t="s">
        <v>228</v>
      </c>
      <c r="D710" s="42" t="s">
        <v>231</v>
      </c>
      <c r="E710" s="42" t="s">
        <v>232</v>
      </c>
      <c r="F710" s="43">
        <v>184.2</v>
      </c>
      <c r="G710" s="43">
        <v>1191.5</v>
      </c>
      <c r="H710" s="43">
        <v>306.39999999999998</v>
      </c>
      <c r="I710" s="43">
        <v>0</v>
      </c>
      <c r="J710" s="43">
        <v>0</v>
      </c>
      <c r="K710" s="43">
        <v>0</v>
      </c>
      <c r="L710" s="43">
        <v>0</v>
      </c>
      <c r="M710" s="43">
        <v>1682.1</v>
      </c>
    </row>
    <row r="711" spans="1:14" x14ac:dyDescent="0.25">
      <c r="A711" s="42" t="s">
        <v>312</v>
      </c>
      <c r="B711" s="42" t="s">
        <v>227</v>
      </c>
      <c r="C711" s="42" t="s">
        <v>228</v>
      </c>
      <c r="D711" s="42" t="s">
        <v>274</v>
      </c>
      <c r="E711" s="42" t="s">
        <v>181</v>
      </c>
      <c r="F711" s="43">
        <v>95.44</v>
      </c>
      <c r="G711" s="43">
        <v>431.73</v>
      </c>
      <c r="H711" s="43">
        <v>0</v>
      </c>
      <c r="I711" s="43">
        <v>0</v>
      </c>
      <c r="J711" s="43">
        <v>0</v>
      </c>
      <c r="K711" s="43">
        <v>0</v>
      </c>
      <c r="L711" s="43">
        <v>0</v>
      </c>
      <c r="M711" s="43">
        <v>527.16999999999996</v>
      </c>
    </row>
    <row r="712" spans="1:14" x14ac:dyDescent="0.25">
      <c r="A712" s="26">
        <v>2024</v>
      </c>
      <c r="B712" s="28" t="s">
        <v>227</v>
      </c>
      <c r="C712" s="28" t="s">
        <v>228</v>
      </c>
      <c r="D712" s="26"/>
      <c r="E712" s="28"/>
      <c r="F712" s="27">
        <f>SUM(F706:F711)</f>
        <v>365.98999999999995</v>
      </c>
      <c r="G712" s="27">
        <f t="shared" ref="G712:M712" si="85">SUM(G706:G711)</f>
        <v>2957.88</v>
      </c>
      <c r="H712" s="27">
        <f t="shared" si="85"/>
        <v>310.89999999999998</v>
      </c>
      <c r="I712" s="27">
        <f t="shared" si="85"/>
        <v>0</v>
      </c>
      <c r="J712" s="27">
        <f t="shared" si="85"/>
        <v>0</v>
      </c>
      <c r="K712" s="27">
        <f t="shared" si="85"/>
        <v>0</v>
      </c>
      <c r="L712" s="27">
        <f t="shared" si="85"/>
        <v>0</v>
      </c>
      <c r="M712" s="27">
        <f t="shared" si="85"/>
        <v>3634.77</v>
      </c>
      <c r="N712" s="30">
        <f t="shared" ref="N712:N714" si="86">F712/M712</f>
        <v>0.10069137799640691</v>
      </c>
    </row>
    <row r="713" spans="1:14" x14ac:dyDescent="0.25">
      <c r="A713" s="42" t="s">
        <v>312</v>
      </c>
      <c r="B713" s="42" t="s">
        <v>223</v>
      </c>
      <c r="C713" s="42" t="s">
        <v>291</v>
      </c>
      <c r="D713" s="42" t="s">
        <v>225</v>
      </c>
      <c r="E713" s="42" t="s">
        <v>226</v>
      </c>
      <c r="F713" s="43">
        <v>20.5</v>
      </c>
      <c r="G713" s="43">
        <v>770.78</v>
      </c>
      <c r="H713" s="43">
        <v>36</v>
      </c>
      <c r="I713" s="43">
        <v>0</v>
      </c>
      <c r="J713" s="43">
        <v>0</v>
      </c>
      <c r="K713" s="43">
        <v>0</v>
      </c>
      <c r="L713" s="43">
        <v>43.5</v>
      </c>
      <c r="M713" s="43">
        <v>875.7</v>
      </c>
    </row>
    <row r="714" spans="1:14" x14ac:dyDescent="0.25">
      <c r="A714" s="26" t="s">
        <v>312</v>
      </c>
      <c r="B714" s="28" t="s">
        <v>223</v>
      </c>
      <c r="C714" s="28" t="s">
        <v>291</v>
      </c>
      <c r="D714" s="26"/>
      <c r="E714" s="28"/>
      <c r="F714" s="27">
        <f>F713</f>
        <v>20.5</v>
      </c>
      <c r="G714" s="27">
        <f t="shared" ref="G714:L714" si="87">G713</f>
        <v>770.78</v>
      </c>
      <c r="H714" s="27">
        <f t="shared" si="87"/>
        <v>36</v>
      </c>
      <c r="I714" s="27">
        <f t="shared" si="87"/>
        <v>0</v>
      </c>
      <c r="J714" s="27">
        <f t="shared" si="87"/>
        <v>0</v>
      </c>
      <c r="K714" s="27">
        <f t="shared" si="87"/>
        <v>0</v>
      </c>
      <c r="L714" s="27">
        <f t="shared" si="87"/>
        <v>43.5</v>
      </c>
      <c r="M714" s="27">
        <f>M713</f>
        <v>875.7</v>
      </c>
      <c r="N714" s="30">
        <f t="shared" si="86"/>
        <v>2.3409843553728445E-2</v>
      </c>
    </row>
    <row r="715" spans="1:14" x14ac:dyDescent="0.25">
      <c r="A715" s="42" t="s">
        <v>312</v>
      </c>
      <c r="B715" s="42" t="s">
        <v>252</v>
      </c>
      <c r="C715" s="42" t="s">
        <v>253</v>
      </c>
      <c r="D715" s="42" t="s">
        <v>261</v>
      </c>
      <c r="E715" s="42" t="s">
        <v>262</v>
      </c>
      <c r="F715" s="43">
        <v>45</v>
      </c>
      <c r="G715" s="43">
        <v>0</v>
      </c>
      <c r="H715" s="43">
        <v>0</v>
      </c>
      <c r="I715" s="43">
        <v>72</v>
      </c>
      <c r="J715" s="43">
        <v>18</v>
      </c>
      <c r="K715" s="43">
        <v>72</v>
      </c>
      <c r="L715" s="43">
        <v>0</v>
      </c>
      <c r="M715" s="43">
        <v>207</v>
      </c>
    </row>
    <row r="716" spans="1:14" x14ac:dyDescent="0.25">
      <c r="A716" s="42" t="s">
        <v>312</v>
      </c>
      <c r="B716" s="42" t="s">
        <v>252</v>
      </c>
      <c r="C716" s="42" t="s">
        <v>253</v>
      </c>
      <c r="D716" s="42" t="s">
        <v>254</v>
      </c>
      <c r="E716" s="42" t="s">
        <v>255</v>
      </c>
      <c r="F716" s="43">
        <v>0</v>
      </c>
      <c r="G716" s="43">
        <v>139.5</v>
      </c>
      <c r="H716" s="43">
        <v>0</v>
      </c>
      <c r="I716" s="43">
        <v>0</v>
      </c>
      <c r="J716" s="43">
        <v>0</v>
      </c>
      <c r="K716" s="43">
        <v>0</v>
      </c>
      <c r="L716" s="43">
        <v>0</v>
      </c>
      <c r="M716" s="43">
        <v>139.5</v>
      </c>
    </row>
    <row r="717" spans="1:14" x14ac:dyDescent="0.25">
      <c r="A717" s="2" t="s">
        <v>100</v>
      </c>
      <c r="B717" s="2"/>
      <c r="C717" s="2"/>
      <c r="D717" s="2"/>
      <c r="E717" s="2"/>
      <c r="F717" s="2">
        <f>SUM(F656,F661,F669,F676,F680,F685,F691,F695,F698,F703,F705,F712,F714,F715,F716)</f>
        <v>2251.5899999999997</v>
      </c>
      <c r="G717" s="2">
        <f t="shared" ref="G717:M717" si="88">SUM(G656,G661,G669,G676,G680,G685,G691,G695,G698,G703,G705,G712,G714,G715,G716)</f>
        <v>26176.990000000005</v>
      </c>
      <c r="H717" s="2">
        <f t="shared" si="88"/>
        <v>2345.65</v>
      </c>
      <c r="I717" s="2">
        <f t="shared" si="88"/>
        <v>96</v>
      </c>
      <c r="J717" s="2">
        <f t="shared" si="88"/>
        <v>18</v>
      </c>
      <c r="K717" s="2">
        <f t="shared" si="88"/>
        <v>106.5</v>
      </c>
      <c r="L717" s="2">
        <f t="shared" si="88"/>
        <v>107.49000000000001</v>
      </c>
      <c r="M717" s="66">
        <f t="shared" si="88"/>
        <v>31122.340000000007</v>
      </c>
      <c r="N717" s="30">
        <f t="shared" ref="N717" si="89">F717/M717</f>
        <v>7.2346423822887321E-2</v>
      </c>
    </row>
    <row r="718" spans="1:14" x14ac:dyDescent="0.25">
      <c r="E718" t="s">
        <v>311</v>
      </c>
      <c r="F718">
        <f>F717-DADES_CurDepIdiExc!D646</f>
        <v>2186.6899999999996</v>
      </c>
      <c r="G718">
        <f>G717-DADES_CurDepIdiExc!E646</f>
        <v>25983.410000000003</v>
      </c>
      <c r="H718">
        <f>H717-DADES_CurDepIdiExc!F646</f>
        <v>1758.95</v>
      </c>
      <c r="I718">
        <f>I717-DADES_CurDepIdiExc!G646</f>
        <v>0</v>
      </c>
      <c r="J718">
        <f>J717-DADES_CurDepIdiExc!H646</f>
        <v>0</v>
      </c>
      <c r="K718">
        <f>K717-DADES_CurDepIdiExc!I646</f>
        <v>0</v>
      </c>
      <c r="L718">
        <f>L717-DADES_CurDepIdiExc!J646</f>
        <v>107.49000000000001</v>
      </c>
      <c r="M718">
        <f>M717-DADES_CurDepIdiExc!K646</f>
        <v>30056.660000000007</v>
      </c>
      <c r="N718" s="32">
        <f>F718/M718</f>
        <v>7.2752261894701506E-2</v>
      </c>
    </row>
    <row r="719" spans="1:14" s="69" customFormat="1" ht="7.5" customHeight="1" x14ac:dyDescent="0.25"/>
    <row r="720" spans="1:14" ht="25.5" x14ac:dyDescent="0.25">
      <c r="A720" s="71" t="s">
        <v>101</v>
      </c>
      <c r="B720" s="71" t="s">
        <v>279</v>
      </c>
      <c r="C720" s="71" t="s">
        <v>280</v>
      </c>
      <c r="D720" s="71" t="s">
        <v>281</v>
      </c>
      <c r="E720" s="71" t="s">
        <v>282</v>
      </c>
      <c r="F720" s="71" t="s">
        <v>102</v>
      </c>
      <c r="G720" s="71" t="s">
        <v>103</v>
      </c>
      <c r="H720" s="71" t="s">
        <v>104</v>
      </c>
      <c r="I720" s="71" t="s">
        <v>105</v>
      </c>
      <c r="J720" s="71" t="s">
        <v>106</v>
      </c>
      <c r="K720" s="71" t="s">
        <v>107</v>
      </c>
      <c r="L720" s="71" t="s">
        <v>108</v>
      </c>
      <c r="M720" s="71" t="s">
        <v>100</v>
      </c>
      <c r="N720" s="74" t="s">
        <v>321</v>
      </c>
    </row>
    <row r="721" spans="1:14" x14ac:dyDescent="0.25">
      <c r="A721" s="72" t="s">
        <v>325</v>
      </c>
      <c r="B721" s="72" t="s">
        <v>154</v>
      </c>
      <c r="C721" s="72" t="s">
        <v>155</v>
      </c>
      <c r="D721" s="72" t="s">
        <v>156</v>
      </c>
      <c r="E721" s="72" t="s">
        <v>157</v>
      </c>
      <c r="F721" s="73">
        <v>72.349999999999994</v>
      </c>
      <c r="G721" s="73">
        <v>553.25</v>
      </c>
      <c r="H721" s="73">
        <v>90.75</v>
      </c>
      <c r="I721" s="73">
        <v>0</v>
      </c>
      <c r="J721" s="73">
        <v>0</v>
      </c>
      <c r="K721" s="73">
        <v>0</v>
      </c>
      <c r="L721" s="73">
        <v>0</v>
      </c>
      <c r="M721" s="73">
        <v>716.35</v>
      </c>
      <c r="N721" s="12">
        <f>F721/M721</f>
        <v>0.10099811544636</v>
      </c>
    </row>
    <row r="722" spans="1:14" x14ac:dyDescent="0.25">
      <c r="A722" s="72" t="s">
        <v>325</v>
      </c>
      <c r="B722" s="72" t="s">
        <v>154</v>
      </c>
      <c r="C722" s="72" t="s">
        <v>155</v>
      </c>
      <c r="D722" s="72" t="s">
        <v>158</v>
      </c>
      <c r="E722" s="72" t="s">
        <v>159</v>
      </c>
      <c r="F722" s="73">
        <v>30.55</v>
      </c>
      <c r="G722" s="73">
        <v>503.62</v>
      </c>
      <c r="H722" s="73">
        <v>6</v>
      </c>
      <c r="I722" s="73">
        <v>0</v>
      </c>
      <c r="J722" s="73">
        <v>0</v>
      </c>
      <c r="K722" s="73">
        <v>0</v>
      </c>
      <c r="L722" s="73">
        <v>0</v>
      </c>
      <c r="M722" s="73">
        <v>540.16999999999996</v>
      </c>
      <c r="N722" s="12">
        <f t="shared" ref="N722:N786" si="90">F722/M722</f>
        <v>5.6556269322620659E-2</v>
      </c>
    </row>
    <row r="723" spans="1:14" x14ac:dyDescent="0.25">
      <c r="A723" s="72" t="s">
        <v>325</v>
      </c>
      <c r="B723" s="72" t="s">
        <v>154</v>
      </c>
      <c r="C723" s="72" t="s">
        <v>155</v>
      </c>
      <c r="D723" s="72" t="s">
        <v>160</v>
      </c>
      <c r="E723" s="72" t="s">
        <v>326</v>
      </c>
      <c r="F723" s="73">
        <v>96.73</v>
      </c>
      <c r="G723" s="73">
        <v>655.23</v>
      </c>
      <c r="H723" s="73">
        <v>12</v>
      </c>
      <c r="I723" s="73">
        <v>0</v>
      </c>
      <c r="J723" s="73">
        <v>0</v>
      </c>
      <c r="K723" s="73">
        <v>0</v>
      </c>
      <c r="L723" s="73">
        <v>0</v>
      </c>
      <c r="M723" s="73">
        <v>763.96</v>
      </c>
      <c r="N723" s="12">
        <f t="shared" si="90"/>
        <v>0.12661657678412483</v>
      </c>
    </row>
    <row r="724" spans="1:14" x14ac:dyDescent="0.25">
      <c r="A724" s="72" t="s">
        <v>325</v>
      </c>
      <c r="B724" s="72" t="s">
        <v>154</v>
      </c>
      <c r="C724" s="72" t="s">
        <v>155</v>
      </c>
      <c r="D724" s="72" t="s">
        <v>162</v>
      </c>
      <c r="E724" s="72" t="s">
        <v>327</v>
      </c>
      <c r="F724" s="73">
        <v>17.45</v>
      </c>
      <c r="G724" s="73">
        <v>333.48</v>
      </c>
      <c r="H724" s="73">
        <v>6</v>
      </c>
      <c r="I724" s="73">
        <v>0</v>
      </c>
      <c r="J724" s="73">
        <v>0</v>
      </c>
      <c r="K724" s="73">
        <v>0</v>
      </c>
      <c r="L724" s="73">
        <v>0</v>
      </c>
      <c r="M724" s="73">
        <v>356.93</v>
      </c>
      <c r="N724" s="12">
        <f t="shared" si="90"/>
        <v>4.8889137926204015E-2</v>
      </c>
    </row>
    <row r="725" spans="1:14" x14ac:dyDescent="0.25">
      <c r="A725" s="72" t="s">
        <v>325</v>
      </c>
      <c r="B725" s="72" t="s">
        <v>154</v>
      </c>
      <c r="C725" s="72" t="s">
        <v>155</v>
      </c>
      <c r="D725" s="72" t="s">
        <v>328</v>
      </c>
      <c r="E725" s="72" t="s">
        <v>329</v>
      </c>
      <c r="F725" s="73">
        <v>0</v>
      </c>
      <c r="G725" s="73">
        <v>12</v>
      </c>
      <c r="H725" s="73">
        <v>0</v>
      </c>
      <c r="I725" s="73">
        <v>0</v>
      </c>
      <c r="J725" s="73">
        <v>0</v>
      </c>
      <c r="K725" s="73">
        <v>0</v>
      </c>
      <c r="L725" s="73">
        <v>0</v>
      </c>
      <c r="M725" s="73">
        <v>12</v>
      </c>
      <c r="N725" s="12">
        <f t="shared" si="90"/>
        <v>0</v>
      </c>
    </row>
    <row r="726" spans="1:14" s="18" customFormat="1" x14ac:dyDescent="0.25">
      <c r="A726" s="75">
        <v>2025</v>
      </c>
      <c r="B726" s="75" t="s">
        <v>154</v>
      </c>
      <c r="C726" s="75" t="s">
        <v>339</v>
      </c>
      <c r="D726" s="75"/>
      <c r="E726" s="75"/>
      <c r="F726" s="76">
        <f>SUM(F721:F725)</f>
        <v>217.07999999999998</v>
      </c>
      <c r="G726" s="76">
        <f t="shared" ref="G726" si="91">SUM(G721:G725)</f>
        <v>2057.58</v>
      </c>
      <c r="H726" s="76">
        <f t="shared" ref="H726" si="92">SUM(H721:H725)</f>
        <v>114.75</v>
      </c>
      <c r="I726" s="76">
        <f t="shared" ref="I726" si="93">SUM(I721:I725)</f>
        <v>0</v>
      </c>
      <c r="J726" s="76">
        <f t="shared" ref="J726" si="94">SUM(J721:J725)</f>
        <v>0</v>
      </c>
      <c r="K726" s="76">
        <f t="shared" ref="K726" si="95">SUM(K721:K725)</f>
        <v>0</v>
      </c>
      <c r="L726" s="76">
        <f t="shared" ref="L726" si="96">SUM(L721:L725)</f>
        <v>0</v>
      </c>
      <c r="M726" s="76">
        <f t="shared" ref="M726" si="97">SUM(M721:M725)</f>
        <v>2389.41</v>
      </c>
      <c r="N726" s="65">
        <f>F726/M726</f>
        <v>9.0850879505819424E-2</v>
      </c>
    </row>
    <row r="727" spans="1:14" x14ac:dyDescent="0.25">
      <c r="A727" s="72" t="s">
        <v>325</v>
      </c>
      <c r="B727" s="72" t="s">
        <v>164</v>
      </c>
      <c r="C727" s="72" t="s">
        <v>112</v>
      </c>
      <c r="D727" s="72" t="s">
        <v>330</v>
      </c>
      <c r="E727" s="72" t="s">
        <v>331</v>
      </c>
      <c r="F727" s="73">
        <v>0</v>
      </c>
      <c r="G727" s="73">
        <v>80.400000000000006</v>
      </c>
      <c r="H727" s="73">
        <v>0</v>
      </c>
      <c r="I727" s="73">
        <v>0</v>
      </c>
      <c r="J727" s="73">
        <v>0</v>
      </c>
      <c r="K727" s="73">
        <v>0</v>
      </c>
      <c r="L727" s="73">
        <v>0</v>
      </c>
      <c r="M727" s="73">
        <v>80.400000000000006</v>
      </c>
      <c r="N727" s="12">
        <f t="shared" si="90"/>
        <v>0</v>
      </c>
    </row>
    <row r="728" spans="1:14" x14ac:dyDescent="0.25">
      <c r="A728" s="72" t="s">
        <v>325</v>
      </c>
      <c r="B728" s="72" t="s">
        <v>164</v>
      </c>
      <c r="C728" s="72" t="s">
        <v>112</v>
      </c>
      <c r="D728" s="72" t="s">
        <v>165</v>
      </c>
      <c r="E728" s="72" t="s">
        <v>166</v>
      </c>
      <c r="F728" s="73">
        <v>0</v>
      </c>
      <c r="G728" s="73">
        <v>135.5</v>
      </c>
      <c r="H728" s="73">
        <v>12</v>
      </c>
      <c r="I728" s="73">
        <v>0</v>
      </c>
      <c r="J728" s="73">
        <v>0</v>
      </c>
      <c r="K728" s="73">
        <v>0</v>
      </c>
      <c r="L728" s="73">
        <v>0</v>
      </c>
      <c r="M728" s="73">
        <v>147.5</v>
      </c>
      <c r="N728" s="12">
        <f t="shared" si="90"/>
        <v>0</v>
      </c>
    </row>
    <row r="729" spans="1:14" x14ac:dyDescent="0.25">
      <c r="A729" s="72" t="s">
        <v>325</v>
      </c>
      <c r="B729" s="72" t="s">
        <v>164</v>
      </c>
      <c r="C729" s="72" t="s">
        <v>112</v>
      </c>
      <c r="D729" s="72" t="s">
        <v>303</v>
      </c>
      <c r="E729" s="72" t="s">
        <v>166</v>
      </c>
      <c r="F729" s="73">
        <v>0</v>
      </c>
      <c r="G729" s="73">
        <v>686.8</v>
      </c>
      <c r="H729" s="73">
        <v>0</v>
      </c>
      <c r="I729" s="73">
        <v>0</v>
      </c>
      <c r="J729" s="73">
        <v>0</v>
      </c>
      <c r="K729" s="73">
        <v>0</v>
      </c>
      <c r="L729" s="73">
        <v>0</v>
      </c>
      <c r="M729" s="73">
        <v>686.8</v>
      </c>
      <c r="N729" s="12">
        <f t="shared" si="90"/>
        <v>0</v>
      </c>
    </row>
    <row r="730" spans="1:14" x14ac:dyDescent="0.25">
      <c r="A730" s="72" t="s">
        <v>325</v>
      </c>
      <c r="B730" s="72" t="s">
        <v>164</v>
      </c>
      <c r="C730" s="72" t="s">
        <v>112</v>
      </c>
      <c r="D730" s="72" t="s">
        <v>167</v>
      </c>
      <c r="E730" s="72" t="s">
        <v>168</v>
      </c>
      <c r="F730" s="73">
        <v>0</v>
      </c>
      <c r="G730" s="73">
        <v>69</v>
      </c>
      <c r="H730" s="73">
        <v>0</v>
      </c>
      <c r="I730" s="73">
        <v>0</v>
      </c>
      <c r="J730" s="73">
        <v>0</v>
      </c>
      <c r="K730" s="73">
        <v>0</v>
      </c>
      <c r="L730" s="73">
        <v>0</v>
      </c>
      <c r="M730" s="73">
        <v>69</v>
      </c>
      <c r="N730" s="12">
        <f t="shared" si="90"/>
        <v>0</v>
      </c>
    </row>
    <row r="731" spans="1:14" x14ac:dyDescent="0.25">
      <c r="A731" s="72" t="s">
        <v>325</v>
      </c>
      <c r="B731" s="72" t="s">
        <v>164</v>
      </c>
      <c r="C731" s="72" t="s">
        <v>112</v>
      </c>
      <c r="D731" s="72" t="s">
        <v>292</v>
      </c>
      <c r="E731" s="72" t="s">
        <v>293</v>
      </c>
      <c r="F731" s="73">
        <v>0</v>
      </c>
      <c r="G731" s="73">
        <v>359.2</v>
      </c>
      <c r="H731" s="73">
        <v>31</v>
      </c>
      <c r="I731" s="73">
        <v>0</v>
      </c>
      <c r="J731" s="73">
        <v>0</v>
      </c>
      <c r="K731" s="73">
        <v>0</v>
      </c>
      <c r="L731" s="73">
        <v>0</v>
      </c>
      <c r="M731" s="73">
        <v>390.2</v>
      </c>
      <c r="N731" s="12">
        <f t="shared" si="90"/>
        <v>0</v>
      </c>
    </row>
    <row r="732" spans="1:14" s="18" customFormat="1" x14ac:dyDescent="0.25">
      <c r="A732" s="75">
        <v>2025</v>
      </c>
      <c r="B732" s="75" t="s">
        <v>164</v>
      </c>
      <c r="C732" s="75" t="s">
        <v>340</v>
      </c>
      <c r="D732" s="75"/>
      <c r="E732" s="75"/>
      <c r="F732" s="76">
        <f>SUM(F727:F731)</f>
        <v>0</v>
      </c>
      <c r="G732" s="76">
        <f t="shared" ref="G732:M732" si="98">SUM(G727:G731)</f>
        <v>1330.8999999999999</v>
      </c>
      <c r="H732" s="76">
        <f t="shared" si="98"/>
        <v>43</v>
      </c>
      <c r="I732" s="76">
        <f t="shared" si="98"/>
        <v>0</v>
      </c>
      <c r="J732" s="76">
        <f t="shared" si="98"/>
        <v>0</v>
      </c>
      <c r="K732" s="76">
        <f t="shared" si="98"/>
        <v>0</v>
      </c>
      <c r="L732" s="76">
        <f t="shared" si="98"/>
        <v>0</v>
      </c>
      <c r="M732" s="76">
        <f t="shared" si="98"/>
        <v>1373.8999999999999</v>
      </c>
      <c r="N732" s="65">
        <f>F732/M732</f>
        <v>0</v>
      </c>
    </row>
    <row r="733" spans="1:14" x14ac:dyDescent="0.25">
      <c r="A733" s="72" t="s">
        <v>325</v>
      </c>
      <c r="B733" s="72" t="s">
        <v>169</v>
      </c>
      <c r="C733" s="72" t="s">
        <v>117</v>
      </c>
      <c r="D733" s="72" t="s">
        <v>170</v>
      </c>
      <c r="E733" s="72" t="s">
        <v>171</v>
      </c>
      <c r="F733" s="73">
        <v>23</v>
      </c>
      <c r="G733" s="73">
        <v>366.2</v>
      </c>
      <c r="H733" s="73">
        <v>41</v>
      </c>
      <c r="I733" s="73">
        <v>0</v>
      </c>
      <c r="J733" s="73">
        <v>0</v>
      </c>
      <c r="K733" s="73">
        <v>0</v>
      </c>
      <c r="L733" s="73">
        <v>0</v>
      </c>
      <c r="M733" s="73">
        <v>430.2</v>
      </c>
      <c r="N733" s="12">
        <f t="shared" si="90"/>
        <v>5.3463505346350533E-2</v>
      </c>
    </row>
    <row r="734" spans="1:14" x14ac:dyDescent="0.25">
      <c r="A734" s="72" t="s">
        <v>325</v>
      </c>
      <c r="B734" s="72" t="s">
        <v>169</v>
      </c>
      <c r="C734" s="72" t="s">
        <v>117</v>
      </c>
      <c r="D734" s="72" t="s">
        <v>332</v>
      </c>
      <c r="E734" s="72" t="s">
        <v>333</v>
      </c>
      <c r="F734" s="73">
        <v>0</v>
      </c>
      <c r="G734" s="73">
        <v>15</v>
      </c>
      <c r="H734" s="73">
        <v>0</v>
      </c>
      <c r="I734" s="73">
        <v>0</v>
      </c>
      <c r="J734" s="73">
        <v>0</v>
      </c>
      <c r="K734" s="73">
        <v>0</v>
      </c>
      <c r="L734" s="73">
        <v>0</v>
      </c>
      <c r="M734" s="73">
        <v>15</v>
      </c>
      <c r="N734" s="12">
        <f t="shared" si="90"/>
        <v>0</v>
      </c>
    </row>
    <row r="735" spans="1:14" x14ac:dyDescent="0.25">
      <c r="A735" s="72" t="s">
        <v>325</v>
      </c>
      <c r="B735" s="72" t="s">
        <v>169</v>
      </c>
      <c r="C735" s="72" t="s">
        <v>117</v>
      </c>
      <c r="D735" s="72" t="s">
        <v>172</v>
      </c>
      <c r="E735" s="72" t="s">
        <v>173</v>
      </c>
      <c r="F735" s="73">
        <v>14</v>
      </c>
      <c r="G735" s="73">
        <v>285.35000000000002</v>
      </c>
      <c r="H735" s="73">
        <v>10.5</v>
      </c>
      <c r="I735" s="73">
        <v>6</v>
      </c>
      <c r="J735" s="73">
        <v>0</v>
      </c>
      <c r="K735" s="73">
        <v>9</v>
      </c>
      <c r="L735" s="73">
        <v>0</v>
      </c>
      <c r="M735" s="73">
        <v>324.85000000000002</v>
      </c>
      <c r="N735" s="12">
        <f t="shared" si="90"/>
        <v>4.3096813914114206E-2</v>
      </c>
    </row>
    <row r="736" spans="1:14" x14ac:dyDescent="0.25">
      <c r="A736" s="72" t="s">
        <v>325</v>
      </c>
      <c r="B736" s="72" t="s">
        <v>169</v>
      </c>
      <c r="C736" s="72" t="s">
        <v>117</v>
      </c>
      <c r="D736" s="72" t="s">
        <v>174</v>
      </c>
      <c r="E736" s="72" t="s">
        <v>175</v>
      </c>
      <c r="F736" s="73">
        <v>6.2</v>
      </c>
      <c r="G736" s="73">
        <v>420</v>
      </c>
      <c r="H736" s="73">
        <v>12.75</v>
      </c>
      <c r="I736" s="73">
        <v>0</v>
      </c>
      <c r="J736" s="73">
        <v>0</v>
      </c>
      <c r="K736" s="73">
        <v>0</v>
      </c>
      <c r="L736" s="73">
        <v>0</v>
      </c>
      <c r="M736" s="73">
        <v>438.95</v>
      </c>
      <c r="N736" s="12">
        <f t="shared" si="90"/>
        <v>1.4124615559858755E-2</v>
      </c>
    </row>
    <row r="737" spans="1:14" x14ac:dyDescent="0.25">
      <c r="A737" s="72" t="s">
        <v>325</v>
      </c>
      <c r="B737" s="72" t="s">
        <v>169</v>
      </c>
      <c r="C737" s="72" t="s">
        <v>117</v>
      </c>
      <c r="D737" s="72" t="s">
        <v>176</v>
      </c>
      <c r="E737" s="72" t="s">
        <v>177</v>
      </c>
      <c r="F737" s="73">
        <v>34.5</v>
      </c>
      <c r="G737" s="73">
        <v>390</v>
      </c>
      <c r="H737" s="73">
        <v>49.5</v>
      </c>
      <c r="I737" s="73">
        <v>0</v>
      </c>
      <c r="J737" s="73">
        <v>0</v>
      </c>
      <c r="K737" s="73">
        <v>0</v>
      </c>
      <c r="L737" s="73">
        <v>0</v>
      </c>
      <c r="M737" s="73">
        <v>474</v>
      </c>
      <c r="N737" s="12">
        <f t="shared" si="90"/>
        <v>7.2784810126582278E-2</v>
      </c>
    </row>
    <row r="738" spans="1:14" x14ac:dyDescent="0.25">
      <c r="A738" s="72" t="s">
        <v>325</v>
      </c>
      <c r="B738" s="72" t="s">
        <v>169</v>
      </c>
      <c r="C738" s="72" t="s">
        <v>117</v>
      </c>
      <c r="D738" s="72" t="s">
        <v>178</v>
      </c>
      <c r="E738" s="72" t="s">
        <v>179</v>
      </c>
      <c r="F738" s="73">
        <v>34.520000000000003</v>
      </c>
      <c r="G738" s="73">
        <v>629.67999999999995</v>
      </c>
      <c r="H738" s="73">
        <v>21</v>
      </c>
      <c r="I738" s="73">
        <v>0</v>
      </c>
      <c r="J738" s="73">
        <v>0</v>
      </c>
      <c r="K738" s="73">
        <v>0</v>
      </c>
      <c r="L738" s="73">
        <v>0</v>
      </c>
      <c r="M738" s="73">
        <v>685.2</v>
      </c>
      <c r="N738" s="12">
        <f t="shared" si="90"/>
        <v>5.0379451255107996E-2</v>
      </c>
    </row>
    <row r="739" spans="1:14" x14ac:dyDescent="0.25">
      <c r="A739" s="72" t="s">
        <v>325</v>
      </c>
      <c r="B739" s="72" t="s">
        <v>169</v>
      </c>
      <c r="C739" s="72" t="s">
        <v>117</v>
      </c>
      <c r="D739" s="72" t="s">
        <v>271</v>
      </c>
      <c r="E739" s="72" t="s">
        <v>181</v>
      </c>
      <c r="F739" s="73">
        <v>22.9</v>
      </c>
      <c r="G739" s="73">
        <v>315.64999999999998</v>
      </c>
      <c r="H739" s="73">
        <v>4.5</v>
      </c>
      <c r="I739" s="73">
        <v>0</v>
      </c>
      <c r="J739" s="73">
        <v>0</v>
      </c>
      <c r="K739" s="73">
        <v>0</v>
      </c>
      <c r="L739" s="73">
        <v>0</v>
      </c>
      <c r="M739" s="73">
        <v>343.05</v>
      </c>
      <c r="N739" s="12">
        <f t="shared" si="90"/>
        <v>6.6754117475586641E-2</v>
      </c>
    </row>
    <row r="740" spans="1:14" x14ac:dyDescent="0.25">
      <c r="A740" s="72" t="s">
        <v>325</v>
      </c>
      <c r="B740" s="72" t="s">
        <v>169</v>
      </c>
      <c r="C740" s="72" t="s">
        <v>117</v>
      </c>
      <c r="D740" s="72" t="s">
        <v>294</v>
      </c>
      <c r="E740" s="72" t="s">
        <v>295</v>
      </c>
      <c r="F740" s="73">
        <v>11.5</v>
      </c>
      <c r="G740" s="73">
        <v>270.5</v>
      </c>
      <c r="H740" s="73">
        <v>9</v>
      </c>
      <c r="I740" s="73">
        <v>0</v>
      </c>
      <c r="J740" s="73">
        <v>0</v>
      </c>
      <c r="K740" s="73">
        <v>0</v>
      </c>
      <c r="L740" s="73">
        <v>0</v>
      </c>
      <c r="M740" s="73">
        <v>291</v>
      </c>
      <c r="N740" s="12">
        <f t="shared" si="90"/>
        <v>3.951890034364261E-2</v>
      </c>
    </row>
    <row r="741" spans="1:14" x14ac:dyDescent="0.25">
      <c r="A741" s="72" t="s">
        <v>325</v>
      </c>
      <c r="B741" s="72" t="s">
        <v>169</v>
      </c>
      <c r="C741" s="72" t="s">
        <v>117</v>
      </c>
      <c r="D741" s="72" t="s">
        <v>334</v>
      </c>
      <c r="E741" s="72" t="s">
        <v>335</v>
      </c>
      <c r="F741" s="73">
        <v>0</v>
      </c>
      <c r="G741" s="73">
        <v>76.5</v>
      </c>
      <c r="H741" s="73">
        <v>0</v>
      </c>
      <c r="I741" s="73">
        <v>0</v>
      </c>
      <c r="J741" s="73">
        <v>0</v>
      </c>
      <c r="K741" s="73">
        <v>0</v>
      </c>
      <c r="L741" s="73">
        <v>0</v>
      </c>
      <c r="M741" s="73">
        <v>76.5</v>
      </c>
      <c r="N741" s="12">
        <f t="shared" si="90"/>
        <v>0</v>
      </c>
    </row>
    <row r="742" spans="1:14" s="18" customFormat="1" x14ac:dyDescent="0.25">
      <c r="A742" s="75">
        <v>2025</v>
      </c>
      <c r="B742" s="75" t="s">
        <v>169</v>
      </c>
      <c r="C742" s="75" t="s">
        <v>341</v>
      </c>
      <c r="D742" s="75"/>
      <c r="E742" s="75"/>
      <c r="F742" s="76">
        <f>SUM(F733:F741)</f>
        <v>146.62</v>
      </c>
      <c r="G742" s="76">
        <f t="shared" ref="G742:M742" si="99">SUM(G733:G741)</f>
        <v>2768.88</v>
      </c>
      <c r="H742" s="76">
        <f t="shared" si="99"/>
        <v>148.25</v>
      </c>
      <c r="I742" s="76">
        <f t="shared" si="99"/>
        <v>6</v>
      </c>
      <c r="J742" s="76">
        <f t="shared" si="99"/>
        <v>0</v>
      </c>
      <c r="K742" s="76">
        <f t="shared" si="99"/>
        <v>9</v>
      </c>
      <c r="L742" s="76">
        <f t="shared" si="99"/>
        <v>0</v>
      </c>
      <c r="M742" s="76">
        <f t="shared" si="99"/>
        <v>3078.75</v>
      </c>
      <c r="N742" s="65">
        <f>F742/M742</f>
        <v>4.762322371092164E-2</v>
      </c>
    </row>
    <row r="743" spans="1:14" x14ac:dyDescent="0.25">
      <c r="A743" s="72" t="s">
        <v>325</v>
      </c>
      <c r="B743" s="72" t="s">
        <v>182</v>
      </c>
      <c r="C743" s="72" t="s">
        <v>120</v>
      </c>
      <c r="D743" s="72" t="s">
        <v>183</v>
      </c>
      <c r="E743" s="72" t="s">
        <v>184</v>
      </c>
      <c r="F743" s="73">
        <v>15.7</v>
      </c>
      <c r="G743" s="73">
        <v>271.25</v>
      </c>
      <c r="H743" s="73">
        <v>31.8</v>
      </c>
      <c r="I743" s="73">
        <v>0</v>
      </c>
      <c r="J743" s="73">
        <v>0</v>
      </c>
      <c r="K743" s="73">
        <v>0</v>
      </c>
      <c r="L743" s="73">
        <v>0</v>
      </c>
      <c r="M743" s="73">
        <v>318.75</v>
      </c>
      <c r="N743" s="12">
        <f t="shared" si="90"/>
        <v>4.925490196078431E-2</v>
      </c>
    </row>
    <row r="744" spans="1:14" x14ac:dyDescent="0.25">
      <c r="A744" s="72" t="s">
        <v>325</v>
      </c>
      <c r="B744" s="72" t="s">
        <v>182</v>
      </c>
      <c r="C744" s="72" t="s">
        <v>120</v>
      </c>
      <c r="D744" s="72" t="s">
        <v>314</v>
      </c>
      <c r="E744" s="72" t="s">
        <v>186</v>
      </c>
      <c r="F744" s="73">
        <v>44.55</v>
      </c>
      <c r="G744" s="73">
        <v>209.2</v>
      </c>
      <c r="H744" s="73">
        <v>10.5</v>
      </c>
      <c r="I744" s="73">
        <v>0</v>
      </c>
      <c r="J744" s="73">
        <v>0</v>
      </c>
      <c r="K744" s="73">
        <v>0</v>
      </c>
      <c r="L744" s="73">
        <v>0</v>
      </c>
      <c r="M744" s="73">
        <v>264.25</v>
      </c>
      <c r="N744" s="12">
        <f t="shared" si="90"/>
        <v>0.16859035004730369</v>
      </c>
    </row>
    <row r="745" spans="1:14" x14ac:dyDescent="0.25">
      <c r="A745" s="72" t="s">
        <v>325</v>
      </c>
      <c r="B745" s="72" t="s">
        <v>182</v>
      </c>
      <c r="C745" s="72" t="s">
        <v>120</v>
      </c>
      <c r="D745" s="72" t="s">
        <v>185</v>
      </c>
      <c r="E745" s="72" t="s">
        <v>186</v>
      </c>
      <c r="F745" s="73">
        <v>15.5</v>
      </c>
      <c r="G745" s="73">
        <v>222.75</v>
      </c>
      <c r="H745" s="73">
        <v>22</v>
      </c>
      <c r="I745" s="73">
        <v>0</v>
      </c>
      <c r="J745" s="73">
        <v>0</v>
      </c>
      <c r="K745" s="73">
        <v>0</v>
      </c>
      <c r="L745" s="73">
        <v>0</v>
      </c>
      <c r="M745" s="73">
        <v>260.25</v>
      </c>
      <c r="N745" s="12">
        <f t="shared" si="90"/>
        <v>5.9558117195004805E-2</v>
      </c>
    </row>
    <row r="746" spans="1:14" x14ac:dyDescent="0.25">
      <c r="A746" s="72" t="s">
        <v>325</v>
      </c>
      <c r="B746" s="72" t="s">
        <v>182</v>
      </c>
      <c r="C746" s="72" t="s">
        <v>120</v>
      </c>
      <c r="D746" s="72" t="s">
        <v>187</v>
      </c>
      <c r="E746" s="72" t="s">
        <v>188</v>
      </c>
      <c r="F746" s="73">
        <v>28.7</v>
      </c>
      <c r="G746" s="73">
        <v>285.7</v>
      </c>
      <c r="H746" s="73">
        <v>6.7</v>
      </c>
      <c r="I746" s="73">
        <v>0</v>
      </c>
      <c r="J746" s="73">
        <v>0</v>
      </c>
      <c r="K746" s="73">
        <v>4.5</v>
      </c>
      <c r="L746" s="73">
        <v>0</v>
      </c>
      <c r="M746" s="73">
        <v>325.60000000000002</v>
      </c>
      <c r="N746" s="12">
        <f t="shared" si="90"/>
        <v>8.8144963144963132E-2</v>
      </c>
    </row>
    <row r="747" spans="1:14" x14ac:dyDescent="0.25">
      <c r="A747" s="72" t="s">
        <v>325</v>
      </c>
      <c r="B747" s="72" t="s">
        <v>182</v>
      </c>
      <c r="C747" s="72" t="s">
        <v>120</v>
      </c>
      <c r="D747" s="72" t="s">
        <v>272</v>
      </c>
      <c r="E747" s="72" t="s">
        <v>273</v>
      </c>
      <c r="F747" s="73">
        <v>51.95</v>
      </c>
      <c r="G747" s="73">
        <v>239</v>
      </c>
      <c r="H747" s="73">
        <v>6.5</v>
      </c>
      <c r="I747" s="73">
        <v>0</v>
      </c>
      <c r="J747" s="73">
        <v>0</v>
      </c>
      <c r="K747" s="73">
        <v>0</v>
      </c>
      <c r="L747" s="73">
        <v>0</v>
      </c>
      <c r="M747" s="73">
        <v>297.45</v>
      </c>
      <c r="N747" s="12">
        <f t="shared" si="90"/>
        <v>0.17465120188266936</v>
      </c>
    </row>
    <row r="748" spans="1:14" x14ac:dyDescent="0.25">
      <c r="A748" s="72" t="s">
        <v>325</v>
      </c>
      <c r="B748" s="72" t="s">
        <v>182</v>
      </c>
      <c r="C748" s="72" t="s">
        <v>120</v>
      </c>
      <c r="D748" s="72" t="s">
        <v>189</v>
      </c>
      <c r="E748" s="72" t="s">
        <v>190</v>
      </c>
      <c r="F748" s="73">
        <v>10.7</v>
      </c>
      <c r="G748" s="73">
        <v>252.55</v>
      </c>
      <c r="H748" s="73">
        <v>65</v>
      </c>
      <c r="I748" s="73">
        <v>18</v>
      </c>
      <c r="J748" s="73">
        <v>0</v>
      </c>
      <c r="K748" s="73">
        <v>24</v>
      </c>
      <c r="L748" s="73">
        <v>0</v>
      </c>
      <c r="M748" s="73">
        <v>370.25</v>
      </c>
      <c r="N748" s="12">
        <f t="shared" si="90"/>
        <v>2.8899392302498311E-2</v>
      </c>
    </row>
    <row r="749" spans="1:14" s="18" customFormat="1" x14ac:dyDescent="0.25">
      <c r="A749" s="75">
        <v>2025</v>
      </c>
      <c r="B749" s="75" t="s">
        <v>182</v>
      </c>
      <c r="C749" s="75" t="s">
        <v>343</v>
      </c>
      <c r="D749" s="75"/>
      <c r="E749" s="75"/>
      <c r="F749" s="76">
        <f>SUM(F743:F748)</f>
        <v>167.1</v>
      </c>
      <c r="G749" s="76">
        <f t="shared" ref="G749:M749" si="100">SUM(G743:G748)</f>
        <v>1480.45</v>
      </c>
      <c r="H749" s="76">
        <f t="shared" si="100"/>
        <v>142.5</v>
      </c>
      <c r="I749" s="76">
        <f t="shared" si="100"/>
        <v>18</v>
      </c>
      <c r="J749" s="76">
        <f t="shared" si="100"/>
        <v>0</v>
      </c>
      <c r="K749" s="76">
        <f t="shared" si="100"/>
        <v>28.5</v>
      </c>
      <c r="L749" s="76">
        <f t="shared" si="100"/>
        <v>0</v>
      </c>
      <c r="M749" s="76">
        <f t="shared" si="100"/>
        <v>1836.55</v>
      </c>
      <c r="N749" s="65">
        <f>F749/M749</f>
        <v>9.0985815795921701E-2</v>
      </c>
    </row>
    <row r="750" spans="1:14" x14ac:dyDescent="0.25">
      <c r="A750" s="72" t="s">
        <v>325</v>
      </c>
      <c r="B750" s="72" t="s">
        <v>191</v>
      </c>
      <c r="C750" s="72" t="s">
        <v>192</v>
      </c>
      <c r="D750" s="72" t="s">
        <v>304</v>
      </c>
      <c r="E750" s="72" t="s">
        <v>287</v>
      </c>
      <c r="F750" s="73">
        <v>197.5</v>
      </c>
      <c r="G750" s="73">
        <v>912</v>
      </c>
      <c r="H750" s="73">
        <v>65.5</v>
      </c>
      <c r="I750" s="73">
        <v>0</v>
      </c>
      <c r="J750" s="73">
        <v>0</v>
      </c>
      <c r="K750" s="73">
        <v>0</v>
      </c>
      <c r="L750" s="73">
        <v>0</v>
      </c>
      <c r="M750" s="73">
        <v>1175</v>
      </c>
      <c r="N750" s="12">
        <f t="shared" si="90"/>
        <v>0.16808510638297872</v>
      </c>
    </row>
    <row r="751" spans="1:14" x14ac:dyDescent="0.25">
      <c r="A751" s="72" t="s">
        <v>325</v>
      </c>
      <c r="B751" s="72" t="s">
        <v>191</v>
      </c>
      <c r="C751" s="72" t="s">
        <v>192</v>
      </c>
      <c r="D751" s="72" t="s">
        <v>246</v>
      </c>
      <c r="E751" s="72" t="s">
        <v>247</v>
      </c>
      <c r="F751" s="73">
        <v>396.3</v>
      </c>
      <c r="G751" s="73">
        <v>1977.15</v>
      </c>
      <c r="H751" s="73">
        <v>394.6</v>
      </c>
      <c r="I751" s="73">
        <v>0</v>
      </c>
      <c r="J751" s="73">
        <v>0</v>
      </c>
      <c r="K751" s="73">
        <v>0</v>
      </c>
      <c r="L751" s="73">
        <v>0</v>
      </c>
      <c r="M751" s="73">
        <v>2768.05</v>
      </c>
      <c r="N751" s="12">
        <f t="shared" si="90"/>
        <v>0.14316937916583877</v>
      </c>
    </row>
    <row r="752" spans="1:14" s="18" customFormat="1" x14ac:dyDescent="0.25">
      <c r="A752" s="75">
        <v>2025</v>
      </c>
      <c r="B752" s="75" t="s">
        <v>191</v>
      </c>
      <c r="C752" s="75" t="s">
        <v>342</v>
      </c>
      <c r="D752" s="75"/>
      <c r="E752" s="75"/>
      <c r="F752" s="76">
        <f>SUM(F750:F751)</f>
        <v>593.79999999999995</v>
      </c>
      <c r="G752" s="76">
        <f t="shared" ref="G752:M752" si="101">SUM(G750:G751)</f>
        <v>2889.15</v>
      </c>
      <c r="H752" s="76">
        <f t="shared" si="101"/>
        <v>460.1</v>
      </c>
      <c r="I752" s="76">
        <f t="shared" si="101"/>
        <v>0</v>
      </c>
      <c r="J752" s="76">
        <f t="shared" si="101"/>
        <v>0</v>
      </c>
      <c r="K752" s="76">
        <f t="shared" si="101"/>
        <v>0</v>
      </c>
      <c r="L752" s="76">
        <f t="shared" si="101"/>
        <v>0</v>
      </c>
      <c r="M752" s="76">
        <f t="shared" si="101"/>
        <v>3943.05</v>
      </c>
      <c r="N752" s="65">
        <f>F752/M752</f>
        <v>0.1505940832604202</v>
      </c>
    </row>
    <row r="753" spans="1:14" x14ac:dyDescent="0.25">
      <c r="A753" s="72" t="s">
        <v>325</v>
      </c>
      <c r="B753" s="72" t="s">
        <v>195</v>
      </c>
      <c r="C753" s="72" t="s">
        <v>123</v>
      </c>
      <c r="D753" s="72" t="s">
        <v>276</v>
      </c>
      <c r="E753" s="72" t="s">
        <v>197</v>
      </c>
      <c r="F753" s="73">
        <v>0</v>
      </c>
      <c r="G753" s="73">
        <v>1183</v>
      </c>
      <c r="H753" s="73">
        <v>40.200000000000003</v>
      </c>
      <c r="I753" s="73">
        <v>0</v>
      </c>
      <c r="J753" s="73">
        <v>0</v>
      </c>
      <c r="K753" s="73">
        <v>0</v>
      </c>
      <c r="L753" s="73">
        <v>1.6</v>
      </c>
      <c r="M753" s="73">
        <v>1224.8</v>
      </c>
      <c r="N753" s="12">
        <f t="shared" si="90"/>
        <v>0</v>
      </c>
    </row>
    <row r="754" spans="1:14" x14ac:dyDescent="0.25">
      <c r="A754" s="72" t="s">
        <v>325</v>
      </c>
      <c r="B754" s="72" t="s">
        <v>195</v>
      </c>
      <c r="C754" s="72" t="s">
        <v>123</v>
      </c>
      <c r="D754" s="72" t="s">
        <v>297</v>
      </c>
      <c r="E754" s="72" t="s">
        <v>288</v>
      </c>
      <c r="F754" s="73">
        <v>0</v>
      </c>
      <c r="G754" s="73">
        <v>349.1</v>
      </c>
      <c r="H754" s="73">
        <v>0</v>
      </c>
      <c r="I754" s="73">
        <v>0</v>
      </c>
      <c r="J754" s="73">
        <v>0</v>
      </c>
      <c r="K754" s="73">
        <v>0</v>
      </c>
      <c r="L754" s="73">
        <v>0</v>
      </c>
      <c r="M754" s="73">
        <v>349.1</v>
      </c>
      <c r="N754" s="12">
        <f t="shared" si="90"/>
        <v>0</v>
      </c>
    </row>
    <row r="755" spans="1:14" x14ac:dyDescent="0.25">
      <c r="A755" s="72" t="s">
        <v>325</v>
      </c>
      <c r="B755" s="72" t="s">
        <v>195</v>
      </c>
      <c r="C755" s="72" t="s">
        <v>123</v>
      </c>
      <c r="D755" s="72" t="s">
        <v>298</v>
      </c>
      <c r="E755" s="72" t="s">
        <v>289</v>
      </c>
      <c r="F755" s="73">
        <v>0</v>
      </c>
      <c r="G755" s="73">
        <v>270</v>
      </c>
      <c r="H755" s="73">
        <v>0</v>
      </c>
      <c r="I755" s="73">
        <v>0</v>
      </c>
      <c r="J755" s="73">
        <v>0</v>
      </c>
      <c r="K755" s="73">
        <v>0</v>
      </c>
      <c r="L755" s="73">
        <v>0</v>
      </c>
      <c r="M755" s="73">
        <v>270</v>
      </c>
      <c r="N755" s="12">
        <f t="shared" si="90"/>
        <v>0</v>
      </c>
    </row>
    <row r="756" spans="1:14" x14ac:dyDescent="0.25">
      <c r="A756" s="72" t="s">
        <v>325</v>
      </c>
      <c r="B756" s="72" t="s">
        <v>195</v>
      </c>
      <c r="C756" s="72" t="s">
        <v>123</v>
      </c>
      <c r="D756" s="72" t="s">
        <v>283</v>
      </c>
      <c r="E756" s="72" t="s">
        <v>284</v>
      </c>
      <c r="F756" s="73">
        <v>0</v>
      </c>
      <c r="G756" s="73">
        <v>403</v>
      </c>
      <c r="H756" s="73">
        <v>0</v>
      </c>
      <c r="I756" s="73">
        <v>0</v>
      </c>
      <c r="J756" s="73">
        <v>0</v>
      </c>
      <c r="K756" s="73">
        <v>0</v>
      </c>
      <c r="L756" s="73">
        <v>0</v>
      </c>
      <c r="M756" s="73">
        <v>403</v>
      </c>
      <c r="N756" s="12">
        <f t="shared" si="90"/>
        <v>0</v>
      </c>
    </row>
    <row r="757" spans="1:14" s="18" customFormat="1" x14ac:dyDescent="0.25">
      <c r="A757" s="75">
        <v>2025</v>
      </c>
      <c r="B757" s="75"/>
      <c r="C757" s="75" t="s">
        <v>344</v>
      </c>
      <c r="D757" s="75"/>
      <c r="E757" s="75"/>
      <c r="F757" s="76">
        <f>SUM(F753:F756)</f>
        <v>0</v>
      </c>
      <c r="G757" s="76">
        <f t="shared" ref="G757:M757" si="102">SUM(G753:G756)</f>
        <v>2205.1</v>
      </c>
      <c r="H757" s="76">
        <f t="shared" si="102"/>
        <v>40.200000000000003</v>
      </c>
      <c r="I757" s="76">
        <f t="shared" si="102"/>
        <v>0</v>
      </c>
      <c r="J757" s="76">
        <f t="shared" si="102"/>
        <v>0</v>
      </c>
      <c r="K757" s="76">
        <f t="shared" si="102"/>
        <v>0</v>
      </c>
      <c r="L757" s="76">
        <f t="shared" si="102"/>
        <v>1.6</v>
      </c>
      <c r="M757" s="76">
        <f t="shared" si="102"/>
        <v>2246.9</v>
      </c>
      <c r="N757" s="65">
        <f>F757/M757</f>
        <v>0</v>
      </c>
    </row>
    <row r="758" spans="1:14" x14ac:dyDescent="0.25">
      <c r="A758" s="72" t="s">
        <v>325</v>
      </c>
      <c r="B758" s="72" t="s">
        <v>198</v>
      </c>
      <c r="C758" s="72" t="s">
        <v>199</v>
      </c>
      <c r="D758" s="72" t="s">
        <v>200</v>
      </c>
      <c r="E758" s="72" t="s">
        <v>201</v>
      </c>
      <c r="F758" s="73">
        <v>25.6</v>
      </c>
      <c r="G758" s="73">
        <v>557.45000000000005</v>
      </c>
      <c r="H758" s="73">
        <v>233</v>
      </c>
      <c r="I758" s="73">
        <v>0</v>
      </c>
      <c r="J758" s="73">
        <v>0</v>
      </c>
      <c r="K758" s="73">
        <v>0</v>
      </c>
      <c r="L758" s="73">
        <v>0</v>
      </c>
      <c r="M758" s="73">
        <v>816.05</v>
      </c>
      <c r="N758" s="12">
        <f t="shared" si="90"/>
        <v>3.1370626799828445E-2</v>
      </c>
    </row>
    <row r="759" spans="1:14" x14ac:dyDescent="0.25">
      <c r="A759" s="72" t="s">
        <v>325</v>
      </c>
      <c r="B759" s="72" t="s">
        <v>198</v>
      </c>
      <c r="C759" s="72" t="s">
        <v>199</v>
      </c>
      <c r="D759" s="72" t="s">
        <v>202</v>
      </c>
      <c r="E759" s="72" t="s">
        <v>173</v>
      </c>
      <c r="F759" s="73">
        <v>22.35</v>
      </c>
      <c r="G759" s="73">
        <v>390.2</v>
      </c>
      <c r="H759" s="73">
        <v>20.25</v>
      </c>
      <c r="I759" s="73">
        <v>0</v>
      </c>
      <c r="J759" s="73">
        <v>0</v>
      </c>
      <c r="K759" s="73">
        <v>0</v>
      </c>
      <c r="L759" s="73">
        <v>0</v>
      </c>
      <c r="M759" s="73">
        <v>432.8</v>
      </c>
      <c r="N759" s="12">
        <f t="shared" si="90"/>
        <v>5.1640480591497229E-2</v>
      </c>
    </row>
    <row r="760" spans="1:14" x14ac:dyDescent="0.25">
      <c r="A760" s="72" t="s">
        <v>325</v>
      </c>
      <c r="B760" s="72" t="s">
        <v>198</v>
      </c>
      <c r="C760" s="72" t="s">
        <v>199</v>
      </c>
      <c r="D760" s="72" t="s">
        <v>203</v>
      </c>
      <c r="E760" s="72" t="s">
        <v>204</v>
      </c>
      <c r="F760" s="73">
        <v>32.49</v>
      </c>
      <c r="G760" s="73">
        <v>863.17</v>
      </c>
      <c r="H760" s="73">
        <v>74.95</v>
      </c>
      <c r="I760" s="73">
        <v>0</v>
      </c>
      <c r="J760" s="73">
        <v>0</v>
      </c>
      <c r="K760" s="73">
        <v>0</v>
      </c>
      <c r="L760" s="73">
        <v>0</v>
      </c>
      <c r="M760" s="73">
        <v>970.61</v>
      </c>
      <c r="N760" s="12">
        <f t="shared" si="90"/>
        <v>3.3473794830055324E-2</v>
      </c>
    </row>
    <row r="761" spans="1:14" x14ac:dyDescent="0.25">
      <c r="A761" s="72" t="s">
        <v>325</v>
      </c>
      <c r="B761" s="72" t="s">
        <v>198</v>
      </c>
      <c r="C761" s="72" t="s">
        <v>199</v>
      </c>
      <c r="D761" s="72" t="s">
        <v>205</v>
      </c>
      <c r="E761" s="72" t="s">
        <v>175</v>
      </c>
      <c r="F761" s="73">
        <v>63.05</v>
      </c>
      <c r="G761" s="73">
        <v>766.88</v>
      </c>
      <c r="H761" s="73">
        <v>19.850000000000001</v>
      </c>
      <c r="I761" s="73">
        <v>0</v>
      </c>
      <c r="J761" s="73">
        <v>0</v>
      </c>
      <c r="K761" s="73">
        <v>0</v>
      </c>
      <c r="L761" s="73">
        <v>0</v>
      </c>
      <c r="M761" s="73">
        <v>849.78</v>
      </c>
      <c r="N761" s="12">
        <f t="shared" si="90"/>
        <v>7.4195674174492215E-2</v>
      </c>
    </row>
    <row r="762" spans="1:14" x14ac:dyDescent="0.25">
      <c r="A762" s="72" t="s">
        <v>325</v>
      </c>
      <c r="B762" s="72" t="s">
        <v>198</v>
      </c>
      <c r="C762" s="72" t="s">
        <v>199</v>
      </c>
      <c r="D762" s="72" t="s">
        <v>206</v>
      </c>
      <c r="E762" s="72" t="s">
        <v>179</v>
      </c>
      <c r="F762" s="73">
        <v>18.7</v>
      </c>
      <c r="G762" s="73">
        <v>859.4</v>
      </c>
      <c r="H762" s="73">
        <v>27</v>
      </c>
      <c r="I762" s="73">
        <v>0</v>
      </c>
      <c r="J762" s="73">
        <v>0</v>
      </c>
      <c r="K762" s="73">
        <v>0</v>
      </c>
      <c r="L762" s="73">
        <v>0</v>
      </c>
      <c r="M762" s="73">
        <v>905.1</v>
      </c>
      <c r="N762" s="12">
        <f t="shared" si="90"/>
        <v>2.0660700475085624E-2</v>
      </c>
    </row>
    <row r="763" spans="1:14" s="18" customFormat="1" x14ac:dyDescent="0.25">
      <c r="A763" s="75">
        <v>2025</v>
      </c>
      <c r="B763" s="75"/>
      <c r="C763" s="75" t="s">
        <v>345</v>
      </c>
      <c r="D763" s="75"/>
      <c r="E763" s="75"/>
      <c r="F763" s="76">
        <f>SUM(F758:F762)</f>
        <v>162.19</v>
      </c>
      <c r="G763" s="76">
        <f t="shared" ref="G763:M763" si="103">SUM(G758:G762)</f>
        <v>3437.1000000000004</v>
      </c>
      <c r="H763" s="76">
        <f t="shared" si="103"/>
        <v>375.05</v>
      </c>
      <c r="I763" s="76">
        <f t="shared" si="103"/>
        <v>0</v>
      </c>
      <c r="J763" s="76">
        <f t="shared" si="103"/>
        <v>0</v>
      </c>
      <c r="K763" s="76">
        <f t="shared" si="103"/>
        <v>0</v>
      </c>
      <c r="L763" s="76">
        <f t="shared" si="103"/>
        <v>0</v>
      </c>
      <c r="M763" s="76">
        <f t="shared" si="103"/>
        <v>3974.3399999999997</v>
      </c>
      <c r="N763" s="65">
        <f>F763/M763</f>
        <v>4.080929160565025E-2</v>
      </c>
    </row>
    <row r="764" spans="1:14" x14ac:dyDescent="0.25">
      <c r="A764" s="72" t="s">
        <v>325</v>
      </c>
      <c r="B764" s="72" t="s">
        <v>207</v>
      </c>
      <c r="C764" s="72" t="s">
        <v>121</v>
      </c>
      <c r="D764" s="72" t="s">
        <v>277</v>
      </c>
      <c r="E764" s="72" t="s">
        <v>278</v>
      </c>
      <c r="F764" s="73">
        <v>0</v>
      </c>
      <c r="G764" s="73">
        <v>499</v>
      </c>
      <c r="H764" s="73">
        <v>134</v>
      </c>
      <c r="I764" s="73">
        <v>0</v>
      </c>
      <c r="J764" s="73">
        <v>0</v>
      </c>
      <c r="K764" s="73">
        <v>0</v>
      </c>
      <c r="L764" s="73">
        <v>0</v>
      </c>
      <c r="M764" s="73">
        <v>633</v>
      </c>
      <c r="N764" s="12">
        <f t="shared" si="90"/>
        <v>0</v>
      </c>
    </row>
    <row r="765" spans="1:14" x14ac:dyDescent="0.25">
      <c r="A765" s="72" t="s">
        <v>325</v>
      </c>
      <c r="B765" s="72" t="s">
        <v>207</v>
      </c>
      <c r="C765" s="72" t="s">
        <v>121</v>
      </c>
      <c r="D765" s="72" t="s">
        <v>208</v>
      </c>
      <c r="E765" s="72" t="s">
        <v>177</v>
      </c>
      <c r="F765" s="73">
        <v>265.51</v>
      </c>
      <c r="G765" s="73">
        <v>1743.5</v>
      </c>
      <c r="H765" s="73">
        <v>276</v>
      </c>
      <c r="I765" s="73">
        <v>0</v>
      </c>
      <c r="J765" s="73">
        <v>0</v>
      </c>
      <c r="K765" s="73">
        <v>0</v>
      </c>
      <c r="L765" s="73">
        <v>6.99</v>
      </c>
      <c r="M765" s="73">
        <v>2292</v>
      </c>
      <c r="N765" s="12">
        <f t="shared" si="90"/>
        <v>0.11584205933682373</v>
      </c>
    </row>
    <row r="766" spans="1:14" x14ac:dyDescent="0.25">
      <c r="A766" s="72" t="s">
        <v>325</v>
      </c>
      <c r="B766" s="72" t="s">
        <v>207</v>
      </c>
      <c r="C766" s="72" t="s">
        <v>121</v>
      </c>
      <c r="D766" s="72" t="s">
        <v>299</v>
      </c>
      <c r="E766" s="72" t="s">
        <v>295</v>
      </c>
      <c r="F766" s="73">
        <v>4.5</v>
      </c>
      <c r="G766" s="73">
        <v>307.5</v>
      </c>
      <c r="H766" s="73">
        <v>4.5</v>
      </c>
      <c r="I766" s="73">
        <v>0</v>
      </c>
      <c r="J766" s="73">
        <v>0</v>
      </c>
      <c r="K766" s="73">
        <v>0</v>
      </c>
      <c r="L766" s="73">
        <v>0</v>
      </c>
      <c r="M766" s="73">
        <v>316.5</v>
      </c>
      <c r="N766" s="12">
        <f t="shared" si="90"/>
        <v>1.4218009478672985E-2</v>
      </c>
    </row>
    <row r="767" spans="1:14" x14ac:dyDescent="0.25">
      <c r="A767" s="72" t="s">
        <v>325</v>
      </c>
      <c r="B767" s="72" t="s">
        <v>207</v>
      </c>
      <c r="C767" s="72" t="s">
        <v>121</v>
      </c>
      <c r="D767" s="72" t="s">
        <v>336</v>
      </c>
      <c r="E767" s="72" t="s">
        <v>335</v>
      </c>
      <c r="F767" s="73">
        <v>0</v>
      </c>
      <c r="G767" s="73">
        <v>79.5</v>
      </c>
      <c r="H767" s="73">
        <v>0</v>
      </c>
      <c r="I767" s="73">
        <v>0</v>
      </c>
      <c r="J767" s="73">
        <v>0</v>
      </c>
      <c r="K767" s="73">
        <v>0</v>
      </c>
      <c r="L767" s="73">
        <v>0</v>
      </c>
      <c r="M767" s="73">
        <v>79.5</v>
      </c>
      <c r="N767" s="12">
        <f t="shared" si="90"/>
        <v>0</v>
      </c>
    </row>
    <row r="768" spans="1:14" s="18" customFormat="1" x14ac:dyDescent="0.25">
      <c r="A768" s="75">
        <v>2025</v>
      </c>
      <c r="B768" s="75"/>
      <c r="C768" s="75" t="s">
        <v>346</v>
      </c>
      <c r="D768" s="75"/>
      <c r="E768" s="75"/>
      <c r="F768" s="76">
        <f>SUM(F764:F767)</f>
        <v>270.01</v>
      </c>
      <c r="G768" s="76">
        <f t="shared" ref="G768" si="104">SUM(G764:G767)</f>
        <v>2629.5</v>
      </c>
      <c r="H768" s="76">
        <f t="shared" ref="H768" si="105">SUM(H764:H767)</f>
        <v>414.5</v>
      </c>
      <c r="I768" s="76">
        <f t="shared" ref="I768" si="106">SUM(I764:I767)</f>
        <v>0</v>
      </c>
      <c r="J768" s="76">
        <f t="shared" ref="J768" si="107">SUM(J764:J767)</f>
        <v>0</v>
      </c>
      <c r="K768" s="76">
        <f t="shared" ref="K768" si="108">SUM(K764:K767)</f>
        <v>0</v>
      </c>
      <c r="L768" s="76">
        <f t="shared" ref="L768" si="109">SUM(L764:L767)</f>
        <v>6.99</v>
      </c>
      <c r="M768" s="76">
        <f t="shared" ref="M768" si="110">SUM(M764:M767)</f>
        <v>3321</v>
      </c>
      <c r="N768" s="65">
        <f>F768/M768</f>
        <v>8.1303824149352596E-2</v>
      </c>
    </row>
    <row r="769" spans="1:14" x14ac:dyDescent="0.25">
      <c r="A769" s="72" t="s">
        <v>325</v>
      </c>
      <c r="B769" s="72" t="s">
        <v>209</v>
      </c>
      <c r="C769" s="72" t="s">
        <v>210</v>
      </c>
      <c r="D769" s="72" t="s">
        <v>211</v>
      </c>
      <c r="E769" s="72" t="s">
        <v>171</v>
      </c>
      <c r="F769" s="73">
        <v>107</v>
      </c>
      <c r="G769" s="73">
        <v>938.6</v>
      </c>
      <c r="H769" s="73">
        <v>201.9</v>
      </c>
      <c r="I769" s="73">
        <v>0</v>
      </c>
      <c r="J769" s="73">
        <v>0</v>
      </c>
      <c r="K769" s="73">
        <v>0</v>
      </c>
      <c r="L769" s="73">
        <v>0</v>
      </c>
      <c r="M769" s="73">
        <v>1247.5</v>
      </c>
      <c r="N769" s="12">
        <f t="shared" si="90"/>
        <v>8.5771543086172339E-2</v>
      </c>
    </row>
    <row r="770" spans="1:14" x14ac:dyDescent="0.25">
      <c r="A770" s="72" t="s">
        <v>325</v>
      </c>
      <c r="B770" s="72" t="s">
        <v>209</v>
      </c>
      <c r="C770" s="72" t="s">
        <v>210</v>
      </c>
      <c r="D770" s="72" t="s">
        <v>212</v>
      </c>
      <c r="E770" s="72" t="s">
        <v>213</v>
      </c>
      <c r="F770" s="73">
        <v>0</v>
      </c>
      <c r="G770" s="73">
        <v>274.8</v>
      </c>
      <c r="H770" s="73">
        <v>13</v>
      </c>
      <c r="I770" s="73">
        <v>0</v>
      </c>
      <c r="J770" s="73">
        <v>0</v>
      </c>
      <c r="K770" s="73">
        <v>0</v>
      </c>
      <c r="L770" s="73">
        <v>0</v>
      </c>
      <c r="M770" s="73">
        <v>287.8</v>
      </c>
      <c r="N770" s="12">
        <f t="shared" si="90"/>
        <v>0</v>
      </c>
    </row>
    <row r="771" spans="1:14" s="18" customFormat="1" x14ac:dyDescent="0.25">
      <c r="A771" s="75">
        <v>2025</v>
      </c>
      <c r="B771" s="75"/>
      <c r="C771" s="75" t="s">
        <v>347</v>
      </c>
      <c r="D771" s="75"/>
      <c r="E771" s="75"/>
      <c r="F771" s="76">
        <f>SUM(F769:F770)</f>
        <v>107</v>
      </c>
      <c r="G771" s="76">
        <f t="shared" ref="G771" si="111">SUM(G769:G770)</f>
        <v>1213.4000000000001</v>
      </c>
      <c r="H771" s="76">
        <f t="shared" ref="H771" si="112">SUM(H769:H770)</f>
        <v>214.9</v>
      </c>
      <c r="I771" s="76">
        <f t="shared" ref="I771" si="113">SUM(I769:I770)</f>
        <v>0</v>
      </c>
      <c r="J771" s="76">
        <f t="shared" ref="J771" si="114">SUM(J769:J770)</f>
        <v>0</v>
      </c>
      <c r="K771" s="76">
        <f t="shared" ref="K771" si="115">SUM(K769:K770)</f>
        <v>0</v>
      </c>
      <c r="L771" s="76">
        <f t="shared" ref="L771" si="116">SUM(L769:L770)</f>
        <v>0</v>
      </c>
      <c r="M771" s="76">
        <f t="shared" ref="M771" si="117">SUM(M769:M770)</f>
        <v>1535.3</v>
      </c>
      <c r="N771" s="65">
        <f>F771/M771</f>
        <v>6.9693219566208567E-2</v>
      </c>
    </row>
    <row r="772" spans="1:14" x14ac:dyDescent="0.25">
      <c r="A772" s="72" t="s">
        <v>325</v>
      </c>
      <c r="B772" s="72" t="s">
        <v>214</v>
      </c>
      <c r="C772" s="72" t="s">
        <v>118</v>
      </c>
      <c r="D772" s="72" t="s">
        <v>215</v>
      </c>
      <c r="E772" s="72" t="s">
        <v>337</v>
      </c>
      <c r="F772" s="73">
        <v>167.44</v>
      </c>
      <c r="G772" s="73">
        <v>1688.06</v>
      </c>
      <c r="H772" s="73">
        <v>31.5</v>
      </c>
      <c r="I772" s="73">
        <v>0</v>
      </c>
      <c r="J772" s="73">
        <v>0</v>
      </c>
      <c r="K772" s="73">
        <v>0</v>
      </c>
      <c r="L772" s="73">
        <v>0</v>
      </c>
      <c r="M772" s="73">
        <v>1891.5</v>
      </c>
      <c r="N772" s="12">
        <f t="shared" si="90"/>
        <v>8.8522336769759444E-2</v>
      </c>
    </row>
    <row r="773" spans="1:14" x14ac:dyDescent="0.25">
      <c r="A773" s="72" t="s">
        <v>325</v>
      </c>
      <c r="B773" s="72" t="s">
        <v>214</v>
      </c>
      <c r="C773" s="72" t="s">
        <v>118</v>
      </c>
      <c r="D773" s="72" t="s">
        <v>300</v>
      </c>
      <c r="E773" s="72" t="s">
        <v>218</v>
      </c>
      <c r="F773" s="73">
        <v>12</v>
      </c>
      <c r="G773" s="73">
        <v>501</v>
      </c>
      <c r="H773" s="73">
        <v>12</v>
      </c>
      <c r="I773" s="73">
        <v>0</v>
      </c>
      <c r="J773" s="73">
        <v>0</v>
      </c>
      <c r="K773" s="73">
        <v>0</v>
      </c>
      <c r="L773" s="73">
        <v>0</v>
      </c>
      <c r="M773" s="73">
        <v>525</v>
      </c>
      <c r="N773" s="12">
        <f t="shared" si="90"/>
        <v>2.2857142857142857E-2</v>
      </c>
    </row>
    <row r="774" spans="1:14" x14ac:dyDescent="0.25">
      <c r="A774" s="72" t="s">
        <v>325</v>
      </c>
      <c r="B774" s="72" t="s">
        <v>214</v>
      </c>
      <c r="C774" s="72" t="s">
        <v>118</v>
      </c>
      <c r="D774" s="72" t="s">
        <v>264</v>
      </c>
      <c r="E774" s="72" t="s">
        <v>265</v>
      </c>
      <c r="F774" s="73">
        <v>0</v>
      </c>
      <c r="G774" s="73">
        <v>565</v>
      </c>
      <c r="H774" s="73">
        <v>6</v>
      </c>
      <c r="I774" s="73">
        <v>0</v>
      </c>
      <c r="J774" s="73">
        <v>0</v>
      </c>
      <c r="K774" s="73">
        <v>0</v>
      </c>
      <c r="L774" s="73">
        <v>5</v>
      </c>
      <c r="M774" s="73">
        <v>576</v>
      </c>
      <c r="N774" s="12">
        <f t="shared" si="90"/>
        <v>0</v>
      </c>
    </row>
    <row r="775" spans="1:14" s="18" customFormat="1" x14ac:dyDescent="0.25">
      <c r="A775" s="75">
        <v>2025</v>
      </c>
      <c r="B775" s="75"/>
      <c r="C775" s="75" t="s">
        <v>348</v>
      </c>
      <c r="D775" s="75"/>
      <c r="E775" s="75"/>
      <c r="F775" s="76">
        <f>SUM(F772:F774)</f>
        <v>179.44</v>
      </c>
      <c r="G775" s="76">
        <f t="shared" ref="G775:M775" si="118">SUM(G772:G774)</f>
        <v>2754.06</v>
      </c>
      <c r="H775" s="76">
        <f t="shared" si="118"/>
        <v>49.5</v>
      </c>
      <c r="I775" s="76">
        <f t="shared" si="118"/>
        <v>0</v>
      </c>
      <c r="J775" s="76">
        <f t="shared" si="118"/>
        <v>0</v>
      </c>
      <c r="K775" s="76">
        <f t="shared" si="118"/>
        <v>0</v>
      </c>
      <c r="L775" s="76">
        <f t="shared" si="118"/>
        <v>5</v>
      </c>
      <c r="M775" s="76">
        <f t="shared" si="118"/>
        <v>2992.5</v>
      </c>
      <c r="N775" s="65">
        <f>F775/M775</f>
        <v>5.9963241436925649E-2</v>
      </c>
    </row>
    <row r="776" spans="1:14" s="18" customFormat="1" x14ac:dyDescent="0.25">
      <c r="A776" s="75" t="s">
        <v>325</v>
      </c>
      <c r="B776" s="75" t="s">
        <v>219</v>
      </c>
      <c r="C776" s="75" t="s">
        <v>220</v>
      </c>
      <c r="D776" s="75" t="s">
        <v>221</v>
      </c>
      <c r="E776" s="75" t="s">
        <v>222</v>
      </c>
      <c r="F776" s="76">
        <v>0</v>
      </c>
      <c r="G776" s="76">
        <v>422.25</v>
      </c>
      <c r="H776" s="76">
        <v>4.5</v>
      </c>
      <c r="I776" s="76">
        <v>0</v>
      </c>
      <c r="J776" s="76">
        <v>0</v>
      </c>
      <c r="K776" s="76">
        <v>0</v>
      </c>
      <c r="L776" s="76">
        <v>0</v>
      </c>
      <c r="M776" s="76">
        <v>426.75</v>
      </c>
      <c r="N776" s="65">
        <f t="shared" si="90"/>
        <v>0</v>
      </c>
    </row>
    <row r="777" spans="1:14" x14ac:dyDescent="0.25">
      <c r="A777" s="72" t="s">
        <v>325</v>
      </c>
      <c r="B777" s="72" t="s">
        <v>227</v>
      </c>
      <c r="C777" s="72" t="s">
        <v>228</v>
      </c>
      <c r="D777" s="72" t="s">
        <v>242</v>
      </c>
      <c r="E777" s="72" t="s">
        <v>243</v>
      </c>
      <c r="F777" s="73">
        <v>7.8</v>
      </c>
      <c r="G777" s="73">
        <v>529.70000000000005</v>
      </c>
      <c r="H777" s="73">
        <v>6</v>
      </c>
      <c r="I777" s="73">
        <v>0</v>
      </c>
      <c r="J777" s="73">
        <v>0</v>
      </c>
      <c r="K777" s="73">
        <v>0</v>
      </c>
      <c r="L777" s="73">
        <v>0</v>
      </c>
      <c r="M777" s="73">
        <v>543.5</v>
      </c>
      <c r="N777" s="12">
        <f t="shared" si="90"/>
        <v>1.435142594296228E-2</v>
      </c>
    </row>
    <row r="778" spans="1:14" x14ac:dyDescent="0.25">
      <c r="A778" s="72" t="s">
        <v>325</v>
      </c>
      <c r="B778" s="72" t="s">
        <v>227</v>
      </c>
      <c r="C778" s="72" t="s">
        <v>228</v>
      </c>
      <c r="D778" s="72" t="s">
        <v>285</v>
      </c>
      <c r="E778" s="72" t="s">
        <v>338</v>
      </c>
      <c r="F778" s="73">
        <v>0</v>
      </c>
      <c r="G778" s="73">
        <v>12</v>
      </c>
      <c r="H778" s="73">
        <v>0</v>
      </c>
      <c r="I778" s="73">
        <v>0</v>
      </c>
      <c r="J778" s="73">
        <v>0</v>
      </c>
      <c r="K778" s="73">
        <v>0</v>
      </c>
      <c r="L778" s="73">
        <v>0</v>
      </c>
      <c r="M778" s="73">
        <v>12</v>
      </c>
      <c r="N778" s="12">
        <f t="shared" si="90"/>
        <v>0</v>
      </c>
    </row>
    <row r="779" spans="1:14" x14ac:dyDescent="0.25">
      <c r="A779" s="72" t="s">
        <v>325</v>
      </c>
      <c r="B779" s="72" t="s">
        <v>227</v>
      </c>
      <c r="C779" s="72" t="s">
        <v>228</v>
      </c>
      <c r="D779" s="72" t="s">
        <v>235</v>
      </c>
      <c r="E779" s="72" t="s">
        <v>236</v>
      </c>
      <c r="F779" s="73">
        <v>52.05</v>
      </c>
      <c r="G779" s="73">
        <v>367.75</v>
      </c>
      <c r="H779" s="73">
        <v>4.5</v>
      </c>
      <c r="I779" s="73">
        <v>0</v>
      </c>
      <c r="J779" s="73">
        <v>0</v>
      </c>
      <c r="K779" s="73">
        <v>0</v>
      </c>
      <c r="L779" s="73">
        <v>0</v>
      </c>
      <c r="M779" s="73">
        <v>424.3</v>
      </c>
      <c r="N779" s="12">
        <f t="shared" si="90"/>
        <v>0.12267263728493989</v>
      </c>
    </row>
    <row r="780" spans="1:14" x14ac:dyDescent="0.25">
      <c r="A780" s="72" t="s">
        <v>325</v>
      </c>
      <c r="B780" s="72" t="s">
        <v>227</v>
      </c>
      <c r="C780" s="72" t="s">
        <v>228</v>
      </c>
      <c r="D780" s="72" t="s">
        <v>229</v>
      </c>
      <c r="E780" s="72" t="s">
        <v>230</v>
      </c>
      <c r="F780" s="73">
        <v>1.8</v>
      </c>
      <c r="G780" s="73">
        <v>541.20000000000005</v>
      </c>
      <c r="H780" s="73">
        <v>36</v>
      </c>
      <c r="I780" s="73">
        <v>0</v>
      </c>
      <c r="J780" s="73">
        <v>0</v>
      </c>
      <c r="K780" s="73">
        <v>0</v>
      </c>
      <c r="L780" s="73">
        <v>0</v>
      </c>
      <c r="M780" s="73">
        <v>579</v>
      </c>
      <c r="N780" s="12">
        <f t="shared" si="90"/>
        <v>3.1088082901554407E-3</v>
      </c>
    </row>
    <row r="781" spans="1:14" x14ac:dyDescent="0.25">
      <c r="A781" s="72" t="s">
        <v>325</v>
      </c>
      <c r="B781" s="72" t="s">
        <v>227</v>
      </c>
      <c r="C781" s="72" t="s">
        <v>228</v>
      </c>
      <c r="D781" s="72" t="s">
        <v>231</v>
      </c>
      <c r="E781" s="72" t="s">
        <v>232</v>
      </c>
      <c r="F781" s="73">
        <v>209.3</v>
      </c>
      <c r="G781" s="73">
        <v>1187.5999999999999</v>
      </c>
      <c r="H781" s="73">
        <v>251.8</v>
      </c>
      <c r="I781" s="73">
        <v>0</v>
      </c>
      <c r="J781" s="73">
        <v>0</v>
      </c>
      <c r="K781" s="73">
        <v>0</v>
      </c>
      <c r="L781" s="73">
        <v>0</v>
      </c>
      <c r="M781" s="73">
        <v>1648.7</v>
      </c>
      <c r="N781" s="12">
        <f t="shared" si="90"/>
        <v>0.12694850488263482</v>
      </c>
    </row>
    <row r="782" spans="1:14" x14ac:dyDescent="0.25">
      <c r="A782" s="72" t="s">
        <v>325</v>
      </c>
      <c r="B782" s="72" t="s">
        <v>227</v>
      </c>
      <c r="C782" s="72" t="s">
        <v>228</v>
      </c>
      <c r="D782" s="72" t="s">
        <v>274</v>
      </c>
      <c r="E782" s="72" t="s">
        <v>181</v>
      </c>
      <c r="F782" s="73">
        <v>60.5</v>
      </c>
      <c r="G782" s="73">
        <v>466.67</v>
      </c>
      <c r="H782" s="73">
        <v>0</v>
      </c>
      <c r="I782" s="73">
        <v>0</v>
      </c>
      <c r="J782" s="73">
        <v>0</v>
      </c>
      <c r="K782" s="73">
        <v>0</v>
      </c>
      <c r="L782" s="73">
        <v>0</v>
      </c>
      <c r="M782" s="73">
        <v>527.16999999999996</v>
      </c>
      <c r="N782" s="12">
        <f t="shared" si="90"/>
        <v>0.11476373845249162</v>
      </c>
    </row>
    <row r="783" spans="1:14" s="18" customFormat="1" x14ac:dyDescent="0.25">
      <c r="A783" s="75">
        <v>2025</v>
      </c>
      <c r="B783" s="75"/>
      <c r="C783" s="75" t="s">
        <v>349</v>
      </c>
      <c r="D783" s="75"/>
      <c r="E783" s="75"/>
      <c r="F783" s="76">
        <f>SUM(F777:F782)</f>
        <v>331.45</v>
      </c>
      <c r="G783" s="76">
        <f t="shared" ref="G783:L783" si="119">SUM(G777:G782)</f>
        <v>3104.92</v>
      </c>
      <c r="H783" s="76">
        <f t="shared" si="119"/>
        <v>298.3</v>
      </c>
      <c r="I783" s="76">
        <f t="shared" si="119"/>
        <v>0</v>
      </c>
      <c r="J783" s="76">
        <f t="shared" si="119"/>
        <v>0</v>
      </c>
      <c r="K783" s="76">
        <f t="shared" si="119"/>
        <v>0</v>
      </c>
      <c r="L783" s="76">
        <f t="shared" si="119"/>
        <v>0</v>
      </c>
      <c r="M783" s="76">
        <f>SUM(M777:M782)</f>
        <v>3734.67</v>
      </c>
      <c r="N783" s="65">
        <f>F783/M783</f>
        <v>8.8749474518498281E-2</v>
      </c>
    </row>
    <row r="784" spans="1:14" s="18" customFormat="1" x14ac:dyDescent="0.25">
      <c r="A784" s="75" t="s">
        <v>325</v>
      </c>
      <c r="B784" s="75" t="s">
        <v>223</v>
      </c>
      <c r="C784" s="75" t="s">
        <v>291</v>
      </c>
      <c r="D784" s="75" t="s">
        <v>225</v>
      </c>
      <c r="E784" s="75" t="s">
        <v>226</v>
      </c>
      <c r="F784" s="76">
        <v>20.5</v>
      </c>
      <c r="G784" s="76">
        <v>928.2</v>
      </c>
      <c r="H784" s="76">
        <v>67.5</v>
      </c>
      <c r="I784" s="76">
        <v>0</v>
      </c>
      <c r="J784" s="76">
        <v>0</v>
      </c>
      <c r="K784" s="76">
        <v>0</v>
      </c>
      <c r="L784" s="76">
        <v>2.1</v>
      </c>
      <c r="M784" s="76">
        <v>1019.5</v>
      </c>
      <c r="N784" s="65">
        <f t="shared" si="90"/>
        <v>2.0107896027464444E-2</v>
      </c>
    </row>
    <row r="785" spans="1:14" x14ac:dyDescent="0.25">
      <c r="A785" s="72" t="s">
        <v>325</v>
      </c>
      <c r="B785" s="72" t="s">
        <v>252</v>
      </c>
      <c r="C785" s="72" t="s">
        <v>253</v>
      </c>
      <c r="D785" s="72" t="s">
        <v>261</v>
      </c>
      <c r="E785" s="72" t="s">
        <v>262</v>
      </c>
      <c r="F785" s="73">
        <v>45</v>
      </c>
      <c r="G785" s="73">
        <v>0</v>
      </c>
      <c r="H785" s="73">
        <v>0</v>
      </c>
      <c r="I785" s="73">
        <v>72</v>
      </c>
      <c r="J785" s="73">
        <v>18</v>
      </c>
      <c r="K785" s="73">
        <v>72</v>
      </c>
      <c r="L785" s="73">
        <v>0</v>
      </c>
      <c r="M785" s="73">
        <v>207</v>
      </c>
      <c r="N785" s="12">
        <f t="shared" si="90"/>
        <v>0.21739130434782608</v>
      </c>
    </row>
    <row r="786" spans="1:14" x14ac:dyDescent="0.25">
      <c r="A786" s="72" t="s">
        <v>325</v>
      </c>
      <c r="B786" s="72" t="s">
        <v>252</v>
      </c>
      <c r="C786" s="72" t="s">
        <v>253</v>
      </c>
      <c r="D786" s="72" t="s">
        <v>254</v>
      </c>
      <c r="E786" s="72" t="s">
        <v>255</v>
      </c>
      <c r="F786" s="73">
        <v>0</v>
      </c>
      <c r="G786" s="73">
        <v>139.5</v>
      </c>
      <c r="H786" s="73">
        <v>0</v>
      </c>
      <c r="I786" s="73">
        <v>0</v>
      </c>
      <c r="J786" s="73">
        <v>0</v>
      </c>
      <c r="K786" s="73">
        <v>0</v>
      </c>
      <c r="L786" s="73">
        <v>0</v>
      </c>
      <c r="M786" s="73">
        <v>139.5</v>
      </c>
      <c r="N786" s="12">
        <f t="shared" si="90"/>
        <v>0</v>
      </c>
    </row>
    <row r="787" spans="1:14" x14ac:dyDescent="0.25">
      <c r="A787" s="72"/>
      <c r="B787" s="72"/>
      <c r="C787" s="72"/>
      <c r="D787" s="72"/>
      <c r="E787" s="72"/>
      <c r="F787" s="76">
        <f>SUM(F785:F786)</f>
        <v>45</v>
      </c>
      <c r="G787" s="76">
        <f t="shared" ref="G787" si="120">SUM(G785:G786)</f>
        <v>139.5</v>
      </c>
      <c r="H787" s="76">
        <f t="shared" ref="H787" si="121">SUM(H785:H786)</f>
        <v>0</v>
      </c>
      <c r="I787" s="76">
        <f t="shared" ref="I787" si="122">SUM(I785:I786)</f>
        <v>72</v>
      </c>
      <c r="J787" s="76">
        <f t="shared" ref="J787" si="123">SUM(J785:J786)</f>
        <v>18</v>
      </c>
      <c r="K787" s="76">
        <f t="shared" ref="K787" si="124">SUM(K785:K786)</f>
        <v>72</v>
      </c>
      <c r="L787" s="76">
        <f t="shared" ref="L787" si="125">SUM(L785:L786)</f>
        <v>0</v>
      </c>
      <c r="M787" s="76">
        <f t="shared" ref="M787" si="126">SUM(M785:M786)</f>
        <v>346.5</v>
      </c>
      <c r="N787" s="65">
        <f>F787/M787</f>
        <v>0.12987012987012986</v>
      </c>
    </row>
    <row r="788" spans="1:14" x14ac:dyDescent="0.25">
      <c r="A788" s="70" t="s">
        <v>100</v>
      </c>
      <c r="B788" s="70">
        <v>0</v>
      </c>
      <c r="C788" s="70"/>
      <c r="D788" s="70"/>
      <c r="E788" s="70"/>
      <c r="F788" s="70">
        <f>SUM(F787,F784,F783,F776,F775,F771,F768,F763,F757,F752,F749,F742,F732,F726)</f>
        <v>2240.1899999999996</v>
      </c>
      <c r="G788" s="70">
        <f t="shared" ref="G788:M788" si="127">SUM(G787,G784,G783,G776,G775,G771,G768,G763,G757,G752,G749,G742,G732,G726)</f>
        <v>27360.990000000005</v>
      </c>
      <c r="H788" s="70">
        <f t="shared" si="127"/>
        <v>2373.0500000000002</v>
      </c>
      <c r="I788" s="70">
        <f t="shared" si="127"/>
        <v>96</v>
      </c>
      <c r="J788" s="70">
        <f t="shared" si="127"/>
        <v>18</v>
      </c>
      <c r="K788" s="70">
        <f t="shared" si="127"/>
        <v>109.5</v>
      </c>
      <c r="L788" s="70">
        <f t="shared" si="127"/>
        <v>15.69</v>
      </c>
      <c r="M788" s="70">
        <f t="shared" si="127"/>
        <v>32219.119999999999</v>
      </c>
      <c r="N788" s="65">
        <f>F788/M788</f>
        <v>6.9529831975547435E-2</v>
      </c>
    </row>
    <row r="789" spans="1:14" x14ac:dyDescent="0.25">
      <c r="B789" s="77" t="s">
        <v>350</v>
      </c>
      <c r="F789">
        <f>F788-DADES_CurDepIdiExc!D691</f>
        <v>2175.0899999999997</v>
      </c>
      <c r="G789">
        <f>G788-DADES_CurDepIdiExc!E691</f>
        <v>27166.660000000003</v>
      </c>
      <c r="H789">
        <f>H788-DADES_CurDepIdiExc!F691</f>
        <v>1756.1000000000001</v>
      </c>
      <c r="I789">
        <f>I788-DADES_CurDepIdiExc!G691</f>
        <v>0</v>
      </c>
      <c r="J789">
        <f>J788-DADES_CurDepIdiExc!H691</f>
        <v>0</v>
      </c>
      <c r="K789">
        <f>K788-DADES_CurDepIdiExc!I691</f>
        <v>0</v>
      </c>
      <c r="L789">
        <f>L788-DADES_CurDepIdiExc!J691</f>
        <v>15.69</v>
      </c>
      <c r="M789">
        <f>M788-DADES_CurDepIdiExc!K691</f>
        <v>31119.239999999998</v>
      </c>
      <c r="N789" s="65">
        <f>F789/M789</f>
        <v>6.9895344487847386E-2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5"/>
  <sheetViews>
    <sheetView zoomScale="70" zoomScaleNormal="70" workbookViewId="0">
      <selection activeCell="F46" sqref="F46"/>
    </sheetView>
  </sheetViews>
  <sheetFormatPr baseColWidth="10" defaultColWidth="9.140625" defaultRowHeight="15" x14ac:dyDescent="0.25"/>
  <sheetData>
    <row r="2" spans="2:19" x14ac:dyDescent="0.25">
      <c r="C2" s="18">
        <v>2010</v>
      </c>
      <c r="D2" s="18">
        <v>2011</v>
      </c>
      <c r="E2" s="18">
        <v>2012</v>
      </c>
      <c r="F2" s="18">
        <v>2013</v>
      </c>
      <c r="G2" s="18">
        <v>2014</v>
      </c>
      <c r="H2" s="18">
        <v>2015</v>
      </c>
      <c r="I2" s="18">
        <v>2016</v>
      </c>
      <c r="J2" s="18">
        <v>2017</v>
      </c>
      <c r="K2" s="18">
        <v>2018</v>
      </c>
      <c r="L2" s="18">
        <v>2019</v>
      </c>
      <c r="M2" s="18">
        <v>2020</v>
      </c>
      <c r="N2" s="18">
        <v>2021</v>
      </c>
      <c r="O2" s="18">
        <v>2022</v>
      </c>
      <c r="P2" s="18">
        <v>2023</v>
      </c>
      <c r="Q2" s="18">
        <v>2024</v>
      </c>
      <c r="R2" s="18">
        <v>2025</v>
      </c>
      <c r="S2" t="s">
        <v>306</v>
      </c>
    </row>
    <row r="3" spans="2:19" x14ac:dyDescent="0.25">
      <c r="B3" s="18" t="s">
        <v>111</v>
      </c>
      <c r="C3" s="12">
        <v>4.7E-2</v>
      </c>
      <c r="D3" s="12">
        <v>3.4000000000000002E-2</v>
      </c>
      <c r="E3" s="12">
        <v>0.03</v>
      </c>
      <c r="F3" s="12">
        <v>3.1E-2</v>
      </c>
      <c r="G3" s="12">
        <v>0.01</v>
      </c>
      <c r="H3" s="12">
        <v>5.6000000000000001E-2</v>
      </c>
      <c r="I3" s="12">
        <v>9.0999999999999998E-2</v>
      </c>
      <c r="J3" s="12">
        <v>0.11700000000000001</v>
      </c>
      <c r="K3" s="12">
        <v>0.128</v>
      </c>
      <c r="L3" s="12">
        <v>0.127</v>
      </c>
      <c r="M3" s="12">
        <v>0.14599999999999999</v>
      </c>
      <c r="N3" s="12">
        <f>'DADES grau_CurCenIdiExcel'!N483</f>
        <v>0.1520246361010692</v>
      </c>
      <c r="O3" s="12">
        <v>0.15816658004158005</v>
      </c>
      <c r="P3" s="34">
        <f>'DADES grau_CurCenIdiExcel'!N614</f>
        <v>0.15953937672123139</v>
      </c>
      <c r="Q3" s="12">
        <v>0.14707917237778215</v>
      </c>
      <c r="R3" s="12">
        <v>0.1505940832604202</v>
      </c>
      <c r="S3" s="12">
        <f>R3-Q3</f>
        <v>3.514910882638056E-3</v>
      </c>
    </row>
    <row r="4" spans="2:19" x14ac:dyDescent="0.25">
      <c r="B4" s="18" t="s">
        <v>112</v>
      </c>
      <c r="C4" s="12">
        <v>4.3999999999999997E-2</v>
      </c>
      <c r="D4" s="12">
        <v>1.9E-2</v>
      </c>
      <c r="E4" s="12">
        <v>1.7999999999999999E-2</v>
      </c>
      <c r="F4" s="12">
        <v>3.2000000000000001E-2</v>
      </c>
      <c r="G4" s="12">
        <v>3.6999999999999998E-2</v>
      </c>
      <c r="H4" s="12">
        <v>4.2000000000000003E-2</v>
      </c>
      <c r="I4" s="12">
        <v>4.0000000000000001E-3</v>
      </c>
      <c r="J4" s="12">
        <v>1.2999999999999999E-2</v>
      </c>
      <c r="K4" s="12">
        <v>0.01</v>
      </c>
      <c r="L4" s="12">
        <v>5.0000000000000001E-3</v>
      </c>
      <c r="M4" s="12">
        <v>4.0000000000000001E-3</v>
      </c>
      <c r="N4" s="12">
        <v>0</v>
      </c>
      <c r="O4" s="12">
        <v>0</v>
      </c>
      <c r="P4" s="12">
        <v>0</v>
      </c>
      <c r="Q4" s="11">
        <v>0</v>
      </c>
      <c r="R4" s="12">
        <v>0</v>
      </c>
      <c r="S4" s="12">
        <f t="shared" ref="S4:S15" si="0">R4-Q4</f>
        <v>0</v>
      </c>
    </row>
    <row r="5" spans="2:19" x14ac:dyDescent="0.25">
      <c r="B5" s="18" t="s">
        <v>113</v>
      </c>
      <c r="C5" s="12">
        <v>0.14899999999999999</v>
      </c>
      <c r="D5" s="12">
        <v>0.126</v>
      </c>
      <c r="E5" s="12">
        <v>0.09</v>
      </c>
      <c r="F5" s="12">
        <v>7.0999999999999994E-2</v>
      </c>
      <c r="G5" s="12">
        <v>8.4000000000000005E-2</v>
      </c>
      <c r="H5" s="12">
        <v>0.13700000000000001</v>
      </c>
      <c r="I5" s="12">
        <v>9.8000000000000004E-2</v>
      </c>
      <c r="J5" s="12">
        <v>0.11600000000000001</v>
      </c>
      <c r="K5" s="12">
        <v>0.11899999999999999</v>
      </c>
      <c r="L5" s="12">
        <v>0.12</v>
      </c>
      <c r="M5" s="12">
        <v>0.115</v>
      </c>
      <c r="N5" s="12">
        <v>9.6000000000000002E-2</v>
      </c>
      <c r="O5" s="12">
        <v>0.16118044480447338</v>
      </c>
      <c r="P5" s="34">
        <f>'DADES grau_CurCenIdiExcel'!N645</f>
        <v>0.12614639112519091</v>
      </c>
      <c r="Q5" s="12">
        <v>0.10069137799640691</v>
      </c>
      <c r="R5" s="12">
        <v>8.8749474518498281E-2</v>
      </c>
      <c r="S5" s="12">
        <f t="shared" si="0"/>
        <v>-1.1941903477908633E-2</v>
      </c>
    </row>
    <row r="6" spans="2:19" x14ac:dyDescent="0.25">
      <c r="B6" s="18" t="s">
        <v>114</v>
      </c>
      <c r="C6" s="12">
        <v>6.5000000000000002E-2</v>
      </c>
      <c r="D6" s="12">
        <v>4.4999999999999998E-2</v>
      </c>
      <c r="E6" s="12">
        <v>2.1999999999999999E-2</v>
      </c>
      <c r="F6" s="12">
        <v>2.1999999999999999E-2</v>
      </c>
      <c r="G6" s="12">
        <v>2.8000000000000001E-2</v>
      </c>
      <c r="H6" s="12">
        <v>2.8000000000000001E-2</v>
      </c>
      <c r="I6" s="12">
        <v>7.0000000000000007E-2</v>
      </c>
      <c r="J6" s="12">
        <v>7.0000000000000007E-2</v>
      </c>
      <c r="K6" s="12">
        <v>7.0000000000000007E-2</v>
      </c>
      <c r="L6" s="12">
        <v>4.9000000000000002E-2</v>
      </c>
      <c r="M6" s="12">
        <v>4.7E-2</v>
      </c>
      <c r="N6" s="12">
        <v>4.2999999999999997E-2</v>
      </c>
      <c r="O6" s="12">
        <v>4.3062117366357441E-2</v>
      </c>
      <c r="P6" s="12">
        <f>'DADES grau_CurCenIdiExcel'!N625</f>
        <v>5.0628819481858899E-2</v>
      </c>
      <c r="Q6" s="12">
        <v>4.3681929677043783E-2</v>
      </c>
      <c r="R6" s="12">
        <v>4.080929160565025E-2</v>
      </c>
      <c r="S6" s="12">
        <f t="shared" si="0"/>
        <v>-2.8726380713935337E-3</v>
      </c>
    </row>
    <row r="7" spans="2:19" x14ac:dyDescent="0.25">
      <c r="B7" s="18" t="s">
        <v>115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4.2000000000000003E-2</v>
      </c>
      <c r="J7" s="12">
        <v>3.5000000000000003E-2</v>
      </c>
      <c r="K7" s="12">
        <v>8.9999999999999993E-3</v>
      </c>
      <c r="L7" s="12">
        <v>3.4000000000000002E-2</v>
      </c>
      <c r="M7" s="12">
        <v>5.3999999999999999E-2</v>
      </c>
      <c r="N7" s="12">
        <v>2.7E-2</v>
      </c>
      <c r="O7" s="12">
        <v>0</v>
      </c>
      <c r="P7" s="12">
        <f>'DADES grau_CurCenIdiExcel'!N639</f>
        <v>0</v>
      </c>
      <c r="Q7" s="11">
        <v>0</v>
      </c>
      <c r="R7" s="12">
        <v>0</v>
      </c>
      <c r="S7" s="12">
        <f t="shared" si="0"/>
        <v>0</v>
      </c>
    </row>
    <row r="8" spans="2:19" x14ac:dyDescent="0.25">
      <c r="B8" s="18" t="s">
        <v>116</v>
      </c>
      <c r="C8" s="12">
        <v>3.3000000000000002E-2</v>
      </c>
      <c r="D8" s="12">
        <v>3.2000000000000001E-2</v>
      </c>
      <c r="E8" s="12">
        <v>5.6000000000000001E-2</v>
      </c>
      <c r="F8" s="12">
        <v>5.0999999999999997E-2</v>
      </c>
      <c r="G8" s="12">
        <v>0.03</v>
      </c>
      <c r="H8" s="12">
        <v>3.9E-2</v>
      </c>
      <c r="I8" s="12">
        <v>3.1E-2</v>
      </c>
      <c r="J8" s="12">
        <v>2.5999999999999999E-2</v>
      </c>
      <c r="K8" s="12">
        <v>1.7999999999999999E-2</v>
      </c>
      <c r="L8" s="12">
        <v>0.01</v>
      </c>
      <c r="M8" s="12">
        <v>3.6999999999999998E-2</v>
      </c>
      <c r="N8" s="12">
        <v>3.9E-2</v>
      </c>
      <c r="O8" s="12">
        <v>3.2209576980888985E-2</v>
      </c>
      <c r="P8" s="12">
        <f>'DADES grau_CurCenIdiExcel'!N646</f>
        <v>1.1648580712402674E-2</v>
      </c>
      <c r="Q8" s="12">
        <v>2.3409843553728445E-2</v>
      </c>
      <c r="R8" s="12">
        <v>2.0107896027464444E-2</v>
      </c>
      <c r="S8" s="12">
        <f t="shared" si="0"/>
        <v>-3.3019475262640006E-3</v>
      </c>
    </row>
    <row r="9" spans="2:19" x14ac:dyDescent="0.25">
      <c r="B9" s="18" t="s">
        <v>117</v>
      </c>
      <c r="C9" s="12">
        <v>0.105</v>
      </c>
      <c r="D9" s="12">
        <v>0.107</v>
      </c>
      <c r="E9" s="12">
        <v>0.1</v>
      </c>
      <c r="F9" s="12">
        <v>0.105</v>
      </c>
      <c r="G9" s="12">
        <v>0.112</v>
      </c>
      <c r="H9" s="12">
        <v>0.121</v>
      </c>
      <c r="I9" s="12">
        <v>0.08</v>
      </c>
      <c r="J9" s="12">
        <v>9.5000000000000001E-2</v>
      </c>
      <c r="K9" s="12">
        <v>8.5999999999999993E-2</v>
      </c>
      <c r="L9" s="12">
        <v>4.3999999999999997E-2</v>
      </c>
      <c r="M9" s="12">
        <v>3.6999999999999998E-2</v>
      </c>
      <c r="N9" s="12">
        <v>7.0000000000000007E-2</v>
      </c>
      <c r="O9" s="12">
        <v>3.5997603790367962E-2</v>
      </c>
      <c r="P9" s="12">
        <f>'DADES grau_CurCenIdiExcel'!N604</f>
        <v>4.7146796775562154E-2</v>
      </c>
      <c r="Q9" s="12">
        <v>5.17368940248027E-2</v>
      </c>
      <c r="R9" s="12">
        <v>4.762322371092164E-2</v>
      </c>
      <c r="S9" s="12">
        <f t="shared" si="0"/>
        <v>-4.1136703138810599E-3</v>
      </c>
    </row>
    <row r="10" spans="2:19" x14ac:dyDescent="0.25">
      <c r="B10" s="18" t="s">
        <v>118</v>
      </c>
      <c r="C10" s="12">
        <v>0.221</v>
      </c>
      <c r="D10" s="12">
        <v>0.14699999999999999</v>
      </c>
      <c r="E10" s="12">
        <v>0.14599999999999999</v>
      </c>
      <c r="F10" s="12">
        <v>8.3000000000000004E-2</v>
      </c>
      <c r="G10" s="12">
        <v>5.8000000000000003E-2</v>
      </c>
      <c r="H10" s="12">
        <v>0.08</v>
      </c>
      <c r="I10" s="12">
        <v>0.08</v>
      </c>
      <c r="J10" s="12">
        <v>6.8000000000000005E-2</v>
      </c>
      <c r="K10" s="12">
        <v>5.2999999999999999E-2</v>
      </c>
      <c r="L10" s="12">
        <v>6.2E-2</v>
      </c>
      <c r="M10" s="12">
        <v>6.0999999999999999E-2</v>
      </c>
      <c r="N10" s="12">
        <v>6.3E-2</v>
      </c>
      <c r="O10" s="12">
        <v>5.5493519441674979E-2</v>
      </c>
      <c r="P10" s="12">
        <f>'DADES grau_CurCenIdiExcel'!N637</f>
        <v>5.231430934656741E-2</v>
      </c>
      <c r="Q10" s="12">
        <v>5.6636815920398008E-2</v>
      </c>
      <c r="R10" s="12">
        <v>5.9963241436925649E-2</v>
      </c>
      <c r="S10" s="12">
        <f t="shared" si="0"/>
        <v>3.326425516527641E-3</v>
      </c>
    </row>
    <row r="11" spans="2:19" x14ac:dyDescent="0.25">
      <c r="B11" s="18" t="s">
        <v>119</v>
      </c>
      <c r="C11" s="12">
        <v>6.5000000000000002E-2</v>
      </c>
      <c r="D11" s="12">
        <v>0.11600000000000001</v>
      </c>
      <c r="E11" s="12">
        <v>3.5999999999999997E-2</v>
      </c>
      <c r="F11" s="12">
        <v>4.2999999999999997E-2</v>
      </c>
      <c r="G11" s="12">
        <v>4.8000000000000001E-2</v>
      </c>
      <c r="H11" s="12">
        <v>3.6999999999999998E-2</v>
      </c>
      <c r="I11" s="12">
        <v>2.8000000000000001E-2</v>
      </c>
      <c r="J11" s="12">
        <v>6.9000000000000006E-2</v>
      </c>
      <c r="K11" s="12">
        <v>8.8999999999999996E-2</v>
      </c>
      <c r="L11" s="12">
        <v>7.8E-2</v>
      </c>
      <c r="M11" s="12">
        <v>9.1999999999999998E-2</v>
      </c>
      <c r="N11" s="12">
        <v>8.8999999999999996E-2</v>
      </c>
      <c r="O11" s="12">
        <v>7.7624364140846933E-2</v>
      </c>
      <c r="P11" s="12">
        <f>'DADES grau_CurCenIdiExcel'!N632</f>
        <v>7.0486614796254787E-2</v>
      </c>
      <c r="Q11" s="12">
        <v>7.9049053638090241E-2</v>
      </c>
      <c r="R11" s="12">
        <v>6.9693219566208567E-2</v>
      </c>
      <c r="S11" s="12">
        <f t="shared" si="0"/>
        <v>-9.3558340718816746E-3</v>
      </c>
    </row>
    <row r="12" spans="2:19" x14ac:dyDescent="0.25">
      <c r="B12" s="18" t="s">
        <v>120</v>
      </c>
      <c r="C12" s="12">
        <v>0.13600000000000001</v>
      </c>
      <c r="D12" s="12">
        <v>0.13500000000000001</v>
      </c>
      <c r="E12" s="12">
        <v>9.8000000000000004E-2</v>
      </c>
      <c r="F12" s="12">
        <v>0.08</v>
      </c>
      <c r="G12" s="12">
        <v>9.2999999999999999E-2</v>
      </c>
      <c r="H12" s="12">
        <v>0.158</v>
      </c>
      <c r="I12" s="12">
        <v>0.13400000000000001</v>
      </c>
      <c r="J12" s="12">
        <v>0.16600000000000001</v>
      </c>
      <c r="K12" s="12">
        <v>0.17199999999999999</v>
      </c>
      <c r="L12" s="12">
        <v>0.16500000000000001</v>
      </c>
      <c r="M12" s="12">
        <v>0.127</v>
      </c>
      <c r="N12" s="12">
        <v>0.153</v>
      </c>
      <c r="O12" s="12">
        <v>0.1053820977713128</v>
      </c>
      <c r="P12" s="12">
        <f>'DADES grau_CurCenIdiExcel'!N610</f>
        <v>9.8281157389945584E-2</v>
      </c>
      <c r="Q12" s="12">
        <v>0.10718723251511719</v>
      </c>
      <c r="R12" s="12">
        <v>9.0985815795921701E-2</v>
      </c>
      <c r="S12" s="12">
        <f t="shared" si="0"/>
        <v>-1.6201416719195491E-2</v>
      </c>
    </row>
    <row r="13" spans="2:19" x14ac:dyDescent="0.25">
      <c r="B13" s="18" t="s">
        <v>121</v>
      </c>
      <c r="C13" s="12">
        <v>0.252</v>
      </c>
      <c r="D13" s="12">
        <v>0.2</v>
      </c>
      <c r="E13" s="12">
        <v>0.17599999999999999</v>
      </c>
      <c r="F13" s="12">
        <v>0.129</v>
      </c>
      <c r="G13" s="12">
        <v>0.13</v>
      </c>
      <c r="H13" s="12">
        <v>0.13800000000000001</v>
      </c>
      <c r="I13" s="12">
        <v>0.124</v>
      </c>
      <c r="J13" s="12">
        <v>0.129</v>
      </c>
      <c r="K13" s="12">
        <v>0.122</v>
      </c>
      <c r="L13" s="12">
        <v>0.112</v>
      </c>
      <c r="M13" s="12">
        <v>0.105</v>
      </c>
      <c r="N13" s="12">
        <v>9.8000000000000004E-2</v>
      </c>
      <c r="O13" s="12">
        <v>0.10321593738882959</v>
      </c>
      <c r="P13" s="12">
        <f>'DADES grau_CurCenIdiExcel'!N629</f>
        <v>8.7460077323919985E-2</v>
      </c>
      <c r="Q13" s="12">
        <v>8.3231372549019605E-2</v>
      </c>
      <c r="R13" s="12">
        <v>8.1303824149352596E-2</v>
      </c>
      <c r="S13" s="12">
        <f t="shared" si="0"/>
        <v>-1.927548399667009E-3</v>
      </c>
    </row>
    <row r="14" spans="2:19" x14ac:dyDescent="0.25">
      <c r="B14" s="18" t="s">
        <v>122</v>
      </c>
      <c r="C14" s="12">
        <v>8.1000000000000003E-2</v>
      </c>
      <c r="D14" s="12">
        <v>5.8000000000000003E-2</v>
      </c>
      <c r="E14" s="12">
        <v>4.1000000000000002E-2</v>
      </c>
      <c r="F14" s="12">
        <v>0.02</v>
      </c>
      <c r="G14" s="12">
        <v>4.4999999999999998E-2</v>
      </c>
      <c r="H14" s="12">
        <v>8.3000000000000004E-2</v>
      </c>
      <c r="I14" s="12">
        <v>5.0999999999999997E-2</v>
      </c>
      <c r="J14" s="12">
        <v>6.3E-2</v>
      </c>
      <c r="K14" s="12">
        <v>0.08</v>
      </c>
      <c r="L14" s="12">
        <v>5.8999999999999997E-2</v>
      </c>
      <c r="M14" s="12">
        <v>5.7000000000000002E-2</v>
      </c>
      <c r="N14" s="12">
        <v>7.0999999999999994E-2</v>
      </c>
      <c r="O14" s="12">
        <v>6.6460725717995203E-2</v>
      </c>
      <c r="P14" s="12">
        <f>'DADES grau_CurCenIdiExcel'!N591</f>
        <v>7.2467163809223425E-2</v>
      </c>
      <c r="Q14" s="12">
        <v>7.9268029209696236E-2</v>
      </c>
      <c r="R14" s="12">
        <v>9.0850879505819424E-2</v>
      </c>
      <c r="S14" s="12">
        <f t="shared" si="0"/>
        <v>1.1582850296123187E-2</v>
      </c>
    </row>
    <row r="15" spans="2:19" x14ac:dyDescent="0.25">
      <c r="B15" s="18" t="s">
        <v>123</v>
      </c>
      <c r="C15" s="12">
        <v>0</v>
      </c>
      <c r="D15" s="12">
        <v>1.3999999999999999E-2</v>
      </c>
      <c r="E15" s="12">
        <v>2.2000000000000002E-2</v>
      </c>
      <c r="F15" s="12">
        <v>2.1000000000000001E-2</v>
      </c>
      <c r="G15" s="12">
        <v>1.6E-2</v>
      </c>
      <c r="H15" s="12">
        <v>5.0000000000000001E-3</v>
      </c>
      <c r="I15" s="12">
        <v>2.1000000000000001E-2</v>
      </c>
      <c r="J15" s="12">
        <v>0</v>
      </c>
      <c r="K15" s="12">
        <v>6.0000000000000001E-3</v>
      </c>
      <c r="L15" s="12">
        <v>3.0000000000000001E-3</v>
      </c>
      <c r="M15" s="12">
        <v>0</v>
      </c>
      <c r="N15" s="12">
        <v>0</v>
      </c>
      <c r="O15" s="12">
        <v>0</v>
      </c>
      <c r="P15" s="12">
        <f>'DADES grau_CurCenIdiExcel'!N619</f>
        <v>3.1669865642994241E-3</v>
      </c>
      <c r="Q15" s="11">
        <v>0</v>
      </c>
      <c r="R15" s="11">
        <v>0</v>
      </c>
      <c r="S15" s="12">
        <f t="shared" si="0"/>
        <v>0</v>
      </c>
    </row>
  </sheetData>
  <conditionalFormatting sqref="C3:P15">
    <cfRule type="cellIs" dxfId="1" priority="2" operator="equal">
      <formula>0</formula>
    </cfRule>
  </conditionalFormatting>
  <conditionalFormatting sqref="S3:S15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"/>
  <sheetViews>
    <sheetView workbookViewId="0">
      <selection activeCell="J28" sqref="J28"/>
    </sheetView>
  </sheetViews>
  <sheetFormatPr baseColWidth="10" defaultColWidth="9.140625" defaultRowHeight="15" x14ac:dyDescent="0.25"/>
  <sheetData>
    <row r="1" spans="1:3" x14ac:dyDescent="0.25">
      <c r="B1" t="s">
        <v>307</v>
      </c>
    </row>
    <row r="2" spans="1:3" x14ac:dyDescent="0.25">
      <c r="B2" t="s">
        <v>308</v>
      </c>
      <c r="C2" t="s">
        <v>309</v>
      </c>
    </row>
    <row r="3" spans="1:3" x14ac:dyDescent="0.25">
      <c r="A3">
        <v>2009</v>
      </c>
      <c r="B3">
        <v>28</v>
      </c>
      <c r="C3">
        <v>23</v>
      </c>
    </row>
    <row r="4" spans="1:3" x14ac:dyDescent="0.25">
      <c r="A4">
        <v>2010</v>
      </c>
      <c r="B4">
        <v>32</v>
      </c>
      <c r="C4">
        <v>96</v>
      </c>
    </row>
    <row r="5" spans="1:3" x14ac:dyDescent="0.25">
      <c r="A5">
        <v>2011</v>
      </c>
      <c r="B5">
        <v>24</v>
      </c>
      <c r="C5">
        <v>135</v>
      </c>
    </row>
    <row r="6" spans="1:3" x14ac:dyDescent="0.25">
      <c r="A6">
        <v>2012</v>
      </c>
      <c r="B6">
        <v>29</v>
      </c>
      <c r="C6">
        <v>138</v>
      </c>
    </row>
    <row r="7" spans="1:3" x14ac:dyDescent="0.25">
      <c r="A7">
        <v>2013</v>
      </c>
      <c r="B7">
        <v>19</v>
      </c>
      <c r="C7">
        <v>122</v>
      </c>
    </row>
    <row r="8" spans="1:3" x14ac:dyDescent="0.25">
      <c r="A8">
        <v>2014</v>
      </c>
      <c r="B8">
        <v>13</v>
      </c>
      <c r="C8">
        <v>212</v>
      </c>
    </row>
    <row r="9" spans="1:3" x14ac:dyDescent="0.25">
      <c r="A9">
        <v>2015</v>
      </c>
      <c r="B9">
        <v>34</v>
      </c>
      <c r="C9">
        <v>564</v>
      </c>
    </row>
    <row r="10" spans="1:3" x14ac:dyDescent="0.25">
      <c r="A10">
        <v>2016</v>
      </c>
      <c r="B10">
        <v>33</v>
      </c>
      <c r="C10">
        <v>567</v>
      </c>
    </row>
    <row r="11" spans="1:3" x14ac:dyDescent="0.25">
      <c r="A11">
        <v>2017</v>
      </c>
      <c r="B11">
        <v>64</v>
      </c>
      <c r="C11">
        <v>667</v>
      </c>
    </row>
    <row r="12" spans="1:3" x14ac:dyDescent="0.25">
      <c r="A12">
        <v>2018</v>
      </c>
      <c r="B12">
        <v>69</v>
      </c>
      <c r="C12">
        <v>738</v>
      </c>
    </row>
    <row r="13" spans="1:3" x14ac:dyDescent="0.25">
      <c r="A13">
        <v>2019</v>
      </c>
      <c r="B13">
        <v>70</v>
      </c>
      <c r="C13">
        <v>654</v>
      </c>
    </row>
    <row r="14" spans="1:3" x14ac:dyDescent="0.25">
      <c r="A14">
        <v>2020</v>
      </c>
      <c r="B14">
        <v>73</v>
      </c>
      <c r="C14">
        <v>631</v>
      </c>
    </row>
    <row r="15" spans="1:3" x14ac:dyDescent="0.25">
      <c r="A15">
        <v>2021</v>
      </c>
      <c r="B15">
        <v>99</v>
      </c>
      <c r="C15">
        <v>668</v>
      </c>
    </row>
    <row r="16" spans="1:3" x14ac:dyDescent="0.25">
      <c r="A16">
        <v>2022</v>
      </c>
      <c r="B16">
        <v>67</v>
      </c>
      <c r="C16">
        <v>728</v>
      </c>
    </row>
    <row r="17" spans="1:3" x14ac:dyDescent="0.25">
      <c r="A17">
        <v>2023</v>
      </c>
      <c r="B17">
        <v>82</v>
      </c>
      <c r="C17">
        <v>657</v>
      </c>
    </row>
    <row r="18" spans="1:3" x14ac:dyDescent="0.25">
      <c r="A18">
        <v>2024</v>
      </c>
      <c r="B18">
        <v>92</v>
      </c>
      <c r="C18">
        <v>728</v>
      </c>
    </row>
    <row r="19" spans="1:3" x14ac:dyDescent="0.25">
      <c r="A19">
        <v>2025</v>
      </c>
      <c r="B19">
        <v>83</v>
      </c>
      <c r="C19">
        <v>653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DADES_CurDepIdiExc</vt:lpstr>
      <vt:lpstr>Per DEPARTAMENTS</vt:lpstr>
      <vt:lpstr>HISTÒRIC dep.</vt:lpstr>
      <vt:lpstr>DADES grau_CurCenIdiExcel</vt:lpstr>
      <vt:lpstr>HIST_centres</vt:lpstr>
      <vt:lpstr>PROFESSORS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2025-10-29T13:34:17Z</dcterms:modified>
</cp:coreProperties>
</file>