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0" yWindow="0" windowWidth="14400" windowHeight="15600" activeTab="0"/>
  </bookViews>
  <sheets>
    <sheet name="Hoja1" sheetId="1" r:id="rId1"/>
    <sheet name="Hoja3" sheetId="3" state="hidden" r:id="rId2"/>
  </sheets>
  <definedNames/>
  <calcPr calcId="191029"/>
  <extLst/>
</workbook>
</file>

<file path=xl/sharedStrings.xml><?xml version="1.0" encoding="utf-8"?>
<sst xmlns="http://schemas.openxmlformats.org/spreadsheetml/2006/main" count="397" uniqueCount="21">
  <si>
    <t>DEPT</t>
  </si>
  <si>
    <t>NODEPT</t>
  </si>
  <si>
    <t>Valencià</t>
  </si>
  <si>
    <t>Castellà</t>
  </si>
  <si>
    <t>Anglés</t>
  </si>
  <si>
    <t>Francés</t>
  </si>
  <si>
    <t>Italià</t>
  </si>
  <si>
    <t>Alemany</t>
  </si>
  <si>
    <t>Indistint</t>
  </si>
  <si>
    <t>TOTALS</t>
  </si>
  <si>
    <t>LINGÜÍSTICA APLICADA</t>
  </si>
  <si>
    <t>Z</t>
  </si>
  <si>
    <t>U</t>
  </si>
  <si>
    <t>Universit.</t>
  </si>
  <si>
    <t>X</t>
  </si>
  <si>
    <t>Uni.Master</t>
  </si>
  <si>
    <t>Totals grau-DLA</t>
  </si>
  <si>
    <t>Y</t>
  </si>
  <si>
    <t>DOCTORAT</t>
  </si>
  <si>
    <t>Anglès</t>
  </si>
  <si>
    <t>Francès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</si>
</sst>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4"/>
      <color rgb="FF000000"/>
      <name val="Times New Roman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b/>
      <sz val="14"/>
      <color theme="0" tint="-0.5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>
        <color rgb="FF3F3F3F"/>
      </left>
      <right style="thin">
        <color rgb="FF3F3F3F"/>
      </right>
      <top/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0" fontId="5" fillId="4" borderId="3" applyNumberFormat="0" applyAlignment="0" applyProtection="0"/>
    <xf numFmtId="0" fontId="10" fillId="5" borderId="0" applyNumberFormat="0" applyBorder="0" applyAlignment="0" applyProtection="0"/>
    <xf numFmtId="0" fontId="9" fillId="0" borderId="4" applyNumberFormat="0" applyFill="0" applyAlignment="0" applyProtection="0"/>
    <xf numFmtId="0" fontId="1" fillId="0" borderId="0">
      <alignment/>
      <protection/>
    </xf>
  </cellStyleXfs>
  <cellXfs count="37">
    <xf numFmtId="0" fontId="0" fillId="0" borderId="0" xfId="0"/>
    <xf numFmtId="164" fontId="0" fillId="0" borderId="0" xfId="20" applyNumberFormat="1" applyFont="1"/>
    <xf numFmtId="0" fontId="2" fillId="0" borderId="0" xfId="0" applyFont="1"/>
    <xf numFmtId="164" fontId="2" fillId="0" borderId="0" xfId="20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4" fillId="3" borderId="2" xfId="22" applyAlignment="1">
      <alignment horizontal="center"/>
    </xf>
    <xf numFmtId="0" fontId="5" fillId="4" borderId="3" xfId="23" applyAlignment="1">
      <alignment horizontal="center"/>
    </xf>
    <xf numFmtId="0" fontId="3" fillId="2" borderId="1" xfId="21" applyAlignment="1">
      <alignment horizontal="center"/>
    </xf>
    <xf numFmtId="164" fontId="4" fillId="3" borderId="2" xfId="22" applyNumberFormat="1" applyAlignment="1">
      <alignment horizontal="center"/>
    </xf>
    <xf numFmtId="0" fontId="4" fillId="6" borderId="2" xfId="22" applyFill="1" applyAlignment="1">
      <alignment horizontal="center"/>
    </xf>
    <xf numFmtId="0" fontId="0" fillId="6" borderId="0" xfId="0" applyFill="1"/>
    <xf numFmtId="0" fontId="6" fillId="0" borderId="0" xfId="0" applyFont="1"/>
    <xf numFmtId="0" fontId="7" fillId="3" borderId="2" xfId="22" applyFont="1" applyAlignment="1">
      <alignment horizontal="center"/>
    </xf>
    <xf numFmtId="0" fontId="8" fillId="0" borderId="0" xfId="0" applyFont="1"/>
    <xf numFmtId="0" fontId="8" fillId="3" borderId="2" xfId="22" applyFont="1" applyAlignment="1">
      <alignment horizontal="center"/>
    </xf>
    <xf numFmtId="164" fontId="7" fillId="3" borderId="2" xfId="22" applyNumberFormat="1" applyFont="1" applyAlignment="1">
      <alignment horizontal="center"/>
    </xf>
    <xf numFmtId="0" fontId="7" fillId="6" borderId="5" xfId="22" applyFont="1" applyFill="1" applyBorder="1" applyAlignment="1">
      <alignment horizontal="center"/>
    </xf>
    <xf numFmtId="0" fontId="7" fillId="3" borderId="5" xfId="22" applyFont="1" applyBorder="1" applyAlignment="1">
      <alignment horizontal="center"/>
    </xf>
    <xf numFmtId="0" fontId="4" fillId="3" borderId="6" xfId="22" applyBorder="1" applyAlignment="1">
      <alignment horizontal="center"/>
    </xf>
    <xf numFmtId="0" fontId="7" fillId="3" borderId="7" xfId="22" applyFont="1" applyBorder="1" applyAlignment="1">
      <alignment horizontal="center"/>
    </xf>
    <xf numFmtId="0" fontId="0" fillId="0" borderId="8" xfId="0" applyBorder="1"/>
    <xf numFmtId="0" fontId="4" fillId="3" borderId="5" xfId="22" applyBorder="1" applyAlignment="1">
      <alignment horizontal="center"/>
    </xf>
    <xf numFmtId="0" fontId="3" fillId="2" borderId="9" xfId="21" applyBorder="1" applyAlignment="1">
      <alignment horizontal="center"/>
    </xf>
    <xf numFmtId="0" fontId="4" fillId="6" borderId="5" xfId="22" applyFill="1" applyBorder="1" applyAlignment="1">
      <alignment horizontal="center"/>
    </xf>
    <xf numFmtId="0" fontId="4" fillId="3" borderId="8" xfId="22" applyBorder="1" applyAlignment="1">
      <alignment horizontal="center"/>
    </xf>
    <xf numFmtId="0" fontId="7" fillId="6" borderId="8" xfId="22" applyFont="1" applyFill="1" applyBorder="1" applyAlignment="1">
      <alignment horizontal="center"/>
    </xf>
    <xf numFmtId="0" fontId="7" fillId="3" borderId="8" xfId="22" applyFont="1" applyBorder="1" applyAlignment="1">
      <alignment horizontal="center"/>
    </xf>
    <xf numFmtId="164" fontId="7" fillId="3" borderId="8" xfId="22" applyNumberFormat="1" applyFont="1" applyBorder="1" applyAlignment="1">
      <alignment horizontal="center"/>
    </xf>
    <xf numFmtId="0" fontId="9" fillId="6" borderId="0" xfId="0" applyFont="1" applyFill="1"/>
    <xf numFmtId="165" fontId="0" fillId="0" borderId="0" xfId="0" applyNumberFormat="1"/>
    <xf numFmtId="165" fontId="7" fillId="3" borderId="8" xfId="22" applyNumberFormat="1" applyFont="1" applyBorder="1" applyAlignment="1">
      <alignment horizontal="center"/>
    </xf>
    <xf numFmtId="164" fontId="0" fillId="0" borderId="0" xfId="20" applyNumberFormat="1" applyFont="1" applyFill="1"/>
    <xf numFmtId="164" fontId="0" fillId="0" borderId="0" xfId="20" applyNumberFormat="1" applyFont="1"/>
    <xf numFmtId="0" fontId="0" fillId="0" borderId="0" xfId="0" applyAlignment="1">
      <alignment horizontal="right"/>
    </xf>
    <xf numFmtId="10" fontId="0" fillId="0" borderId="0" xfId="0" applyNumberFormat="1"/>
    <xf numFmtId="0" fontId="1" fillId="0" borderId="0" xfId="26" applyAlignment="1">
      <alignment horizontal="right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Entrada" xfId="21"/>
    <cellStyle name="Salida" xfId="22"/>
    <cellStyle name="Celda de comprobación" xfId="23"/>
    <cellStyle name="Neutral" xfId="24"/>
    <cellStyle name="Total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bg1">
                    <a:lumMod val="50000"/>
                  </a:schemeClr>
                </a:solidFill>
                <a:latin typeface="+mn-lt"/>
                <a:ea typeface="Times New Roman"/>
                <a:cs typeface="Times New Roman"/>
              </a:rPr>
              <a:t>Percentatge de crèdits de docència en valencià 2000-2022 </a:t>
            </a:r>
            <a:r>
              <a:rPr lang="en-US" cap="none" sz="14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Hoja1!$N$21</c:f>
              <c:strCache>
                <c:ptCount val="1"/>
                <c:pt idx="0">
                  <c:v>Valencià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Hoja1!$M$22:$M$44</c:f>
              <c:numCache/>
            </c:numRef>
          </c:cat>
          <c:val>
            <c:numRef>
              <c:f>Hoja1!$N$22:$N$44</c:f>
              <c:numCache/>
            </c:numRef>
          </c:val>
        </c:ser>
        <c:overlap val="-27"/>
        <c:gapWidth val="219"/>
        <c:axId val="38016100"/>
        <c:axId val="6600581"/>
      </c:bar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00581"/>
        <c:crosses val="autoZero"/>
        <c:auto val="1"/>
        <c:lblOffset val="100"/>
        <c:noMultiLvlLbl val="0"/>
      </c:catAx>
      <c:valAx>
        <c:axId val="660058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01610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bg1">
                    <a:lumMod val="50000"/>
                  </a:schemeClr>
                </a:solidFill>
                <a:latin typeface="+mn-lt"/>
                <a:ea typeface="Times New Roman"/>
                <a:cs typeface="Times New Roman"/>
              </a:rPr>
              <a:t>Percentatge de crèdits de docència en anglès 2000-2022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Hoja1!$P$21</c:f>
              <c:strCache>
                <c:ptCount val="1"/>
                <c:pt idx="0">
                  <c:v>Anglès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Hoja1!$M$22:$M$44</c:f>
              <c:numCache/>
            </c:numRef>
          </c:cat>
          <c:val>
            <c:numRef>
              <c:f>Hoja1!$P$22:$P$44</c:f>
              <c:numCache/>
            </c:numRef>
          </c:val>
        </c:ser>
        <c:overlap val="-27"/>
        <c:gapWidth val="219"/>
        <c:axId val="59405230"/>
        <c:axId val="64885023"/>
      </c:bar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885023"/>
        <c:crosses val="autoZero"/>
        <c:auto val="1"/>
        <c:lblOffset val="100"/>
        <c:noMultiLvlLbl val="0"/>
      </c:catAx>
      <c:valAx>
        <c:axId val="6488502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40523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46</xdr:row>
      <xdr:rowOff>85725</xdr:rowOff>
    </xdr:from>
    <xdr:to>
      <xdr:col>17</xdr:col>
      <xdr:colOff>647700</xdr:colOff>
      <xdr:row>62</xdr:row>
      <xdr:rowOff>142875</xdr:rowOff>
    </xdr:to>
    <xdr:graphicFrame macro="">
      <xdr:nvGraphicFramePr>
        <xdr:cNvPr id="2" name="Gráfico 1"/>
        <xdr:cNvGraphicFramePr/>
      </xdr:nvGraphicFramePr>
      <xdr:xfrm>
        <a:off x="10325100" y="9029700"/>
        <a:ext cx="59150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476250</xdr:colOff>
      <xdr:row>63</xdr:row>
      <xdr:rowOff>114300</xdr:rowOff>
    </xdr:from>
    <xdr:to>
      <xdr:col>18</xdr:col>
      <xdr:colOff>9525</xdr:colOff>
      <xdr:row>78</xdr:row>
      <xdr:rowOff>9525</xdr:rowOff>
    </xdr:to>
    <xdr:graphicFrame macro="">
      <xdr:nvGraphicFramePr>
        <xdr:cNvPr id="3" name="Gráfico 2"/>
        <xdr:cNvGraphicFramePr/>
      </xdr:nvGraphicFramePr>
      <xdr:xfrm>
        <a:off x="10125075" y="12325350"/>
        <a:ext cx="62388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52"/>
  <sheetViews>
    <sheetView tabSelected="1" zoomScale="80" zoomScaleNormal="80" workbookViewId="0" topLeftCell="I38">
      <selection activeCell="AB84" sqref="AB84"/>
    </sheetView>
  </sheetViews>
  <sheetFormatPr defaultColWidth="11.421875" defaultRowHeight="15"/>
  <cols>
    <col min="2" max="2" width="30.421875" style="0" customWidth="1"/>
    <col min="13" max="13" width="32.00390625" style="0" customWidth="1"/>
    <col min="22" max="22" width="20.421875" style="0" customWidth="1"/>
    <col min="24" max="24" width="25.140625" style="0" customWidth="1"/>
  </cols>
  <sheetData>
    <row r="1" ht="15.75" thickBot="1"/>
    <row r="2" spans="1:32" ht="16.5" thickBot="1" thickTop="1">
      <c r="A2" s="7">
        <v>2014</v>
      </c>
      <c r="B2" s="5"/>
      <c r="C2" s="5"/>
      <c r="D2" s="5"/>
      <c r="E2" s="5"/>
      <c r="F2" s="5"/>
      <c r="G2" s="5"/>
      <c r="H2" s="5"/>
      <c r="I2" s="5"/>
      <c r="J2" s="5"/>
      <c r="L2" s="7">
        <v>2015</v>
      </c>
      <c r="M2" s="5"/>
      <c r="N2" s="5"/>
      <c r="O2" s="5"/>
      <c r="P2" s="5"/>
      <c r="Q2" s="5"/>
      <c r="R2" s="5"/>
      <c r="S2" s="5"/>
      <c r="T2" s="5"/>
      <c r="U2" s="5"/>
      <c r="W2" s="7">
        <v>2016</v>
      </c>
      <c r="X2" s="5"/>
      <c r="Y2" s="5"/>
      <c r="Z2" s="5"/>
      <c r="AA2" s="5"/>
      <c r="AB2" s="5"/>
      <c r="AC2" s="5"/>
      <c r="AD2" s="5"/>
      <c r="AE2" s="5"/>
      <c r="AF2" s="5"/>
    </row>
    <row r="3" spans="1:32" ht="15.75" thickTop="1">
      <c r="A3" s="8" t="s">
        <v>0</v>
      </c>
      <c r="B3" s="8" t="s">
        <v>1</v>
      </c>
      <c r="C3" s="8" t="s">
        <v>2</v>
      </c>
      <c r="D3" s="8" t="s">
        <v>3</v>
      </c>
      <c r="E3" s="8" t="s">
        <v>19</v>
      </c>
      <c r="F3" s="8" t="s">
        <v>20</v>
      </c>
      <c r="G3" s="8" t="s">
        <v>6</v>
      </c>
      <c r="H3" s="8" t="s">
        <v>7</v>
      </c>
      <c r="I3" s="8" t="s">
        <v>8</v>
      </c>
      <c r="J3" s="8" t="s">
        <v>9</v>
      </c>
      <c r="L3" s="8" t="s">
        <v>0</v>
      </c>
      <c r="M3" s="23" t="s">
        <v>1</v>
      </c>
      <c r="N3" s="23" t="s">
        <v>2</v>
      </c>
      <c r="O3" s="23" t="s">
        <v>3</v>
      </c>
      <c r="P3" s="23" t="s">
        <v>19</v>
      </c>
      <c r="Q3" s="23" t="s">
        <v>20</v>
      </c>
      <c r="R3" s="23" t="s">
        <v>6</v>
      </c>
      <c r="S3" s="23" t="s">
        <v>7</v>
      </c>
      <c r="T3" s="23" t="s">
        <v>8</v>
      </c>
      <c r="U3" s="23" t="s">
        <v>9</v>
      </c>
      <c r="W3" s="8" t="s">
        <v>0</v>
      </c>
      <c r="X3" s="23" t="s">
        <v>1</v>
      </c>
      <c r="Y3" s="23" t="s">
        <v>2</v>
      </c>
      <c r="Z3" s="23" t="s">
        <v>3</v>
      </c>
      <c r="AA3" s="23" t="s">
        <v>19</v>
      </c>
      <c r="AB3" s="23" t="s">
        <v>20</v>
      </c>
      <c r="AC3" s="23" t="s">
        <v>6</v>
      </c>
      <c r="AD3" s="23" t="s">
        <v>7</v>
      </c>
      <c r="AE3" s="23" t="s">
        <v>8</v>
      </c>
      <c r="AF3" s="23" t="s">
        <v>9</v>
      </c>
    </row>
    <row r="4" spans="1:32" ht="15">
      <c r="A4" s="6">
        <v>13</v>
      </c>
      <c r="B4" s="6" t="s">
        <v>10</v>
      </c>
      <c r="C4" s="14">
        <v>265.41</v>
      </c>
      <c r="D4" s="15">
        <v>227.75</v>
      </c>
      <c r="E4" s="15">
        <v>853.9</v>
      </c>
      <c r="F4" s="15">
        <v>325.8</v>
      </c>
      <c r="G4" s="15">
        <v>9</v>
      </c>
      <c r="H4" s="15">
        <v>315.75</v>
      </c>
      <c r="I4" s="15">
        <v>0</v>
      </c>
      <c r="J4" s="14">
        <v>1997.61</v>
      </c>
      <c r="L4" s="22">
        <v>13</v>
      </c>
      <c r="M4" s="25" t="s">
        <v>10</v>
      </c>
      <c r="N4" s="21">
        <v>147.75</v>
      </c>
      <c r="O4" s="21">
        <v>218</v>
      </c>
      <c r="P4" s="21">
        <v>494.21</v>
      </c>
      <c r="Q4" s="21">
        <v>208.35</v>
      </c>
      <c r="R4" s="21">
        <v>19.5</v>
      </c>
      <c r="S4" s="21">
        <v>150.15</v>
      </c>
      <c r="T4" s="21">
        <v>0</v>
      </c>
      <c r="U4" s="21">
        <v>1237.96</v>
      </c>
      <c r="W4" s="22">
        <v>13</v>
      </c>
      <c r="X4" s="25" t="s">
        <v>10</v>
      </c>
      <c r="Y4" s="30">
        <v>144.75</v>
      </c>
      <c r="Z4">
        <v>211.9</v>
      </c>
      <c r="AA4">
        <v>639.2</v>
      </c>
      <c r="AB4">
        <v>249</v>
      </c>
      <c r="AC4">
        <v>19.5</v>
      </c>
      <c r="AD4">
        <v>198</v>
      </c>
      <c r="AE4">
        <v>0</v>
      </c>
      <c r="AF4" s="30">
        <v>1462.35</v>
      </c>
    </row>
    <row r="5" spans="1:32" ht="15">
      <c r="A5" s="6"/>
      <c r="B5" s="6"/>
      <c r="C5" s="19"/>
      <c r="D5" s="19"/>
      <c r="E5" s="19"/>
      <c r="F5" s="19"/>
      <c r="G5" s="19"/>
      <c r="H5" s="19"/>
      <c r="I5" s="19"/>
      <c r="J5" s="19"/>
      <c r="L5" s="22"/>
      <c r="M5" s="25"/>
      <c r="N5" s="25"/>
      <c r="O5" s="25"/>
      <c r="P5" s="25"/>
      <c r="Q5" s="25"/>
      <c r="R5" s="25"/>
      <c r="S5" s="25"/>
      <c r="T5" s="25"/>
      <c r="U5" s="25"/>
      <c r="W5" s="22"/>
      <c r="X5" s="25"/>
      <c r="Y5" s="25"/>
      <c r="Z5" s="25"/>
      <c r="AA5" s="25"/>
      <c r="AB5" s="25"/>
      <c r="AC5" s="25"/>
      <c r="AD5" s="25"/>
      <c r="AE5" s="25"/>
      <c r="AF5" s="25"/>
    </row>
    <row r="6" spans="1:32" ht="15">
      <c r="A6" s="10" t="s">
        <v>12</v>
      </c>
      <c r="B6" s="17" t="s">
        <v>13</v>
      </c>
      <c r="C6" s="21">
        <v>0</v>
      </c>
      <c r="D6" s="21">
        <v>139.5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139.5</v>
      </c>
      <c r="L6" s="24" t="s">
        <v>12</v>
      </c>
      <c r="M6" s="26" t="s">
        <v>13</v>
      </c>
      <c r="N6" s="21">
        <v>58.5</v>
      </c>
      <c r="O6" s="21">
        <v>115.5</v>
      </c>
      <c r="P6" s="21">
        <v>0</v>
      </c>
      <c r="Q6" s="21"/>
      <c r="R6" s="21"/>
      <c r="S6" s="21"/>
      <c r="T6" s="21"/>
      <c r="U6" s="21">
        <v>376.4</v>
      </c>
      <c r="V6" s="29"/>
      <c r="W6" s="24" t="s">
        <v>12</v>
      </c>
      <c r="X6" s="26" t="s">
        <v>13</v>
      </c>
      <c r="Y6">
        <v>55.5</v>
      </c>
      <c r="Z6">
        <v>123</v>
      </c>
      <c r="AA6">
        <v>1.1</v>
      </c>
      <c r="AF6">
        <v>431.6</v>
      </c>
    </row>
    <row r="7" spans="1:32" ht="15">
      <c r="A7" s="10" t="s">
        <v>14</v>
      </c>
      <c r="B7" s="17" t="s">
        <v>15</v>
      </c>
      <c r="C7" s="21">
        <v>19.3</v>
      </c>
      <c r="D7" s="21">
        <v>2342.67</v>
      </c>
      <c r="E7" s="21">
        <v>123.2</v>
      </c>
      <c r="F7" s="21">
        <v>0</v>
      </c>
      <c r="G7" s="21">
        <v>0</v>
      </c>
      <c r="H7" s="21">
        <v>0</v>
      </c>
      <c r="I7" s="21">
        <v>0</v>
      </c>
      <c r="J7" s="21">
        <v>2489.17</v>
      </c>
      <c r="L7" s="24" t="s">
        <v>14</v>
      </c>
      <c r="M7" s="26" t="s">
        <v>15</v>
      </c>
      <c r="N7" s="21">
        <v>0</v>
      </c>
      <c r="O7" s="21">
        <v>2062.23</v>
      </c>
      <c r="P7" s="21">
        <v>87</v>
      </c>
      <c r="Q7" s="21"/>
      <c r="R7" s="21"/>
      <c r="S7" s="21"/>
      <c r="T7" s="21"/>
      <c r="U7" s="21">
        <v>2149.23</v>
      </c>
      <c r="V7" s="29"/>
      <c r="W7" s="24" t="s">
        <v>14</v>
      </c>
      <c r="X7" s="26" t="s">
        <v>15</v>
      </c>
      <c r="Y7">
        <v>0</v>
      </c>
      <c r="Z7">
        <v>2138.93</v>
      </c>
      <c r="AA7">
        <v>142</v>
      </c>
      <c r="AF7" s="30">
        <v>2305.43</v>
      </c>
    </row>
    <row r="8" spans="1:32" ht="15">
      <c r="A8" s="6" t="s">
        <v>11</v>
      </c>
      <c r="B8" s="18" t="s">
        <v>9</v>
      </c>
      <c r="C8" s="21">
        <v>1742.77</v>
      </c>
      <c r="D8" s="21">
        <v>32969.106</v>
      </c>
      <c r="E8" s="21">
        <v>2283.36</v>
      </c>
      <c r="F8" s="21">
        <v>325.8</v>
      </c>
      <c r="G8" s="21">
        <v>9</v>
      </c>
      <c r="H8" s="21">
        <v>315.75</v>
      </c>
      <c r="I8" s="21">
        <v>17.85</v>
      </c>
      <c r="J8" s="21">
        <v>37675.136</v>
      </c>
      <c r="L8" s="22" t="s">
        <v>11</v>
      </c>
      <c r="M8" s="27" t="s">
        <v>9</v>
      </c>
      <c r="N8">
        <v>1981.61</v>
      </c>
      <c r="O8">
        <v>26173.986</v>
      </c>
      <c r="P8">
        <v>2367.61</v>
      </c>
      <c r="Q8">
        <v>208.35</v>
      </c>
      <c r="R8">
        <v>19.5</v>
      </c>
      <c r="S8">
        <v>150.15</v>
      </c>
      <c r="T8">
        <v>0</v>
      </c>
      <c r="U8">
        <v>30919.691</v>
      </c>
      <c r="W8" s="22" t="s">
        <v>11</v>
      </c>
      <c r="X8" s="27" t="s">
        <v>9</v>
      </c>
      <c r="Y8" s="30">
        <v>1869.8269999999998</v>
      </c>
      <c r="Z8" s="30">
        <v>25371.195999999996</v>
      </c>
      <c r="AA8" s="30">
        <v>2876.0750000000003</v>
      </c>
      <c r="AB8">
        <v>268.5</v>
      </c>
      <c r="AC8">
        <v>21.5</v>
      </c>
      <c r="AD8">
        <v>198</v>
      </c>
      <c r="AE8">
        <v>0</v>
      </c>
      <c r="AF8" s="30">
        <v>30605.098000000005</v>
      </c>
    </row>
    <row r="9" spans="1:32" ht="15">
      <c r="A9" s="6"/>
      <c r="B9" s="13" t="s">
        <v>16</v>
      </c>
      <c r="C9" s="20">
        <f>+C8-C7-C6-C4</f>
        <v>1458.06</v>
      </c>
      <c r="D9" s="20">
        <f aca="true" t="shared" si="0" ref="D9:J9">+D8-D7-D6-D4</f>
        <v>30259.186</v>
      </c>
      <c r="E9" s="20">
        <f t="shared" si="0"/>
        <v>1306.2600000000002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>+I8-I7-I6-I4</f>
        <v>17.85</v>
      </c>
      <c r="J9" s="20">
        <f t="shared" si="0"/>
        <v>33048.856</v>
      </c>
      <c r="L9" s="22"/>
      <c r="M9" s="27" t="s">
        <v>16</v>
      </c>
      <c r="N9" s="27">
        <f>+N8-N7-N6-N4</f>
        <v>1775.36</v>
      </c>
      <c r="O9" s="27">
        <f>+O8-O7-O6-O4</f>
        <v>23778.256</v>
      </c>
      <c r="P9" s="27">
        <f>+P8-P7-P6-P4</f>
        <v>1786.4</v>
      </c>
      <c r="Q9" s="27">
        <f aca="true" t="shared" si="1" ref="Q9">+Q8-Q7-Q6-Q4</f>
        <v>0</v>
      </c>
      <c r="R9" s="27">
        <f>+R8-R7-R6-R4</f>
        <v>0</v>
      </c>
      <c r="S9" s="27">
        <f>+S8-S7-S6-S4</f>
        <v>0</v>
      </c>
      <c r="T9" s="27">
        <f>+T8-T7-T6-T4</f>
        <v>0</v>
      </c>
      <c r="U9" s="27">
        <f>+U8-U7-U6-U4</f>
        <v>27156.101</v>
      </c>
      <c r="W9" s="22"/>
      <c r="X9" s="27" t="s">
        <v>16</v>
      </c>
      <c r="Y9" s="31">
        <f>+Y8-(Y7+Y6+Y4)</f>
        <v>1669.5769999999998</v>
      </c>
      <c r="Z9" s="31">
        <f aca="true" t="shared" si="2" ref="Z9:AA9">+Z8-(Z7+Z6+Z4)</f>
        <v>22897.365999999995</v>
      </c>
      <c r="AA9" s="31">
        <f t="shared" si="2"/>
        <v>2093.775</v>
      </c>
      <c r="AB9" s="27">
        <f aca="true" t="shared" si="3" ref="AB9">+AB8-AB7-AB6-AB4</f>
        <v>19.5</v>
      </c>
      <c r="AC9" s="27">
        <f>+AC8-AC7-AC6-AC4</f>
        <v>2</v>
      </c>
      <c r="AD9" s="27">
        <f>+AD8-AD7-AD6-AD4</f>
        <v>0</v>
      </c>
      <c r="AE9" s="27">
        <f>+AE8-AE7-AE6-AE4</f>
        <v>0</v>
      </c>
      <c r="AF9" s="31">
        <f>+AF8-AF7-AF6-AF4</f>
        <v>26405.718000000008</v>
      </c>
    </row>
    <row r="10" spans="1:32" ht="15">
      <c r="A10" s="6"/>
      <c r="B10" s="13"/>
      <c r="C10" s="16">
        <f>+C9/$J9</f>
        <v>0.044118319859543696</v>
      </c>
      <c r="D10" s="16">
        <f>+D9/$J9</f>
        <v>0.9155895139002694</v>
      </c>
      <c r="E10" s="16">
        <f>+E9/$J9</f>
        <v>0.0395251200223088</v>
      </c>
      <c r="F10" s="16">
        <f>+F9/$J9</f>
        <v>0</v>
      </c>
      <c r="G10" s="16">
        <f aca="true" t="shared" si="4" ref="G10:H10">+G9/$J9</f>
        <v>0</v>
      </c>
      <c r="H10" s="16">
        <f t="shared" si="4"/>
        <v>0</v>
      </c>
      <c r="I10" s="16">
        <f>+I9/$J9</f>
        <v>0.0005401094670266348</v>
      </c>
      <c r="J10" s="13">
        <f>+J9/$J9</f>
        <v>1</v>
      </c>
      <c r="L10" s="22"/>
      <c r="M10" s="27"/>
      <c r="N10" s="28">
        <f>+N9/$U9</f>
        <v>0.06537610093584495</v>
      </c>
      <c r="O10" s="28">
        <f>+O9/$U9</f>
        <v>0.8756137709165245</v>
      </c>
      <c r="P10" s="28">
        <f>+P9/$U9</f>
        <v>0.06578263941498819</v>
      </c>
      <c r="Q10" s="28">
        <f aca="true" t="shared" si="5" ref="Q10:T10">+Q9/$U9</f>
        <v>0</v>
      </c>
      <c r="R10" s="28">
        <f>+R9/$U9</f>
        <v>0</v>
      </c>
      <c r="S10" s="28">
        <f t="shared" si="5"/>
        <v>0</v>
      </c>
      <c r="T10" s="28">
        <f t="shared" si="5"/>
        <v>0</v>
      </c>
      <c r="U10" s="28">
        <f>+U9/$U9</f>
        <v>1</v>
      </c>
      <c r="W10" s="22"/>
      <c r="X10" s="27"/>
      <c r="Y10" s="28">
        <f>+Y9/AF9</f>
        <v>0.06322785845096124</v>
      </c>
      <c r="Z10" s="28">
        <f>+Z9/AF9</f>
        <v>0.8671366557803877</v>
      </c>
      <c r="AA10" s="28">
        <f>+AA9/AF9</f>
        <v>0.07929248505948595</v>
      </c>
      <c r="AB10" s="28">
        <f>+AB9/AF9</f>
        <v>0.0007384764163580023</v>
      </c>
      <c r="AC10" s="28">
        <f>+AC9/AF9</f>
        <v>7.574117090851306E-05</v>
      </c>
      <c r="AD10" s="28">
        <f>+AD9/AF9</f>
        <v>0</v>
      </c>
      <c r="AE10" s="28">
        <f>+AE9/AF9</f>
        <v>0</v>
      </c>
      <c r="AF10" s="28">
        <f>+AF9/$AF9</f>
        <v>1</v>
      </c>
    </row>
    <row r="12" ht="15.75" thickBot="1"/>
    <row r="13" spans="1:32" ht="16.5" thickBot="1" thickTop="1">
      <c r="A13" s="7">
        <v>2013</v>
      </c>
      <c r="B13" s="5"/>
      <c r="C13" s="5"/>
      <c r="D13" s="5"/>
      <c r="E13" s="5"/>
      <c r="F13" s="5"/>
      <c r="G13" s="5"/>
      <c r="H13" s="5"/>
      <c r="I13" s="5"/>
      <c r="J13" s="5"/>
      <c r="W13" s="7">
        <v>2017</v>
      </c>
      <c r="X13" s="5"/>
      <c r="Y13" s="5"/>
      <c r="Z13" s="5"/>
      <c r="AA13" s="5"/>
      <c r="AB13" s="5"/>
      <c r="AC13" s="5"/>
      <c r="AD13" s="5"/>
      <c r="AE13" s="5"/>
      <c r="AF13" s="5"/>
    </row>
    <row r="14" spans="1:32" ht="15.75" thickTop="1">
      <c r="A14" s="8" t="s">
        <v>0</v>
      </c>
      <c r="B14" s="8" t="s">
        <v>1</v>
      </c>
      <c r="C14" s="8" t="s">
        <v>2</v>
      </c>
      <c r="D14" s="8" t="s">
        <v>3</v>
      </c>
      <c r="E14" s="8" t="s">
        <v>19</v>
      </c>
      <c r="F14" s="8" t="s">
        <v>20</v>
      </c>
      <c r="G14" s="8" t="s">
        <v>6</v>
      </c>
      <c r="H14" s="8" t="s">
        <v>7</v>
      </c>
      <c r="I14" s="8" t="s">
        <v>8</v>
      </c>
      <c r="J14" s="8" t="s">
        <v>9</v>
      </c>
      <c r="W14" s="8" t="s">
        <v>0</v>
      </c>
      <c r="X14" s="23" t="s">
        <v>1</v>
      </c>
      <c r="Y14" s="23" t="s">
        <v>2</v>
      </c>
      <c r="Z14" s="23" t="s">
        <v>3</v>
      </c>
      <c r="AA14" s="23" t="s">
        <v>19</v>
      </c>
      <c r="AB14" s="23" t="s">
        <v>20</v>
      </c>
      <c r="AC14" s="23" t="s">
        <v>6</v>
      </c>
      <c r="AD14" s="23" t="s">
        <v>7</v>
      </c>
      <c r="AE14" s="23" t="s">
        <v>8</v>
      </c>
      <c r="AF14" s="23" t="s">
        <v>9</v>
      </c>
    </row>
    <row r="15" spans="1:32" s="11" customFormat="1" ht="15">
      <c r="A15" s="6">
        <v>13</v>
      </c>
      <c r="B15" s="6" t="s">
        <v>10</v>
      </c>
      <c r="C15">
        <v>190.4</v>
      </c>
      <c r="D15">
        <v>200.25</v>
      </c>
      <c r="E15">
        <v>825.15</v>
      </c>
      <c r="F15">
        <v>279.7</v>
      </c>
      <c r="G15">
        <v>13.5</v>
      </c>
      <c r="H15">
        <v>261.3</v>
      </c>
      <c r="I15" s="6">
        <v>0</v>
      </c>
      <c r="J15" s="6">
        <v>1650.55</v>
      </c>
      <c r="K15"/>
      <c r="L15"/>
      <c r="M15"/>
      <c r="N15"/>
      <c r="O15"/>
      <c r="P15"/>
      <c r="Q15"/>
      <c r="R15"/>
      <c r="S15"/>
      <c r="T15"/>
      <c r="U15"/>
      <c r="V15"/>
      <c r="W15" s="22">
        <v>13</v>
      </c>
      <c r="X15" s="25" t="s">
        <v>10</v>
      </c>
      <c r="Y15" s="30">
        <v>133</v>
      </c>
      <c r="Z15">
        <v>225.35</v>
      </c>
      <c r="AA15">
        <v>496.46</v>
      </c>
      <c r="AB15">
        <v>263.25</v>
      </c>
      <c r="AC15">
        <v>19.5</v>
      </c>
      <c r="AD15">
        <v>163.95</v>
      </c>
      <c r="AE15">
        <v>0</v>
      </c>
      <c r="AF15" s="30">
        <v>1301.51</v>
      </c>
    </row>
    <row r="16" spans="1:32" s="11" customFormat="1" ht="15">
      <c r="A16" s="6"/>
      <c r="B16" s="6"/>
      <c r="C16" s="6"/>
      <c r="D16" s="6"/>
      <c r="E16" s="6"/>
      <c r="F16" s="6"/>
      <c r="G16" s="6"/>
      <c r="H16" s="6"/>
      <c r="I16" s="6"/>
      <c r="J16" s="6"/>
      <c r="K16"/>
      <c r="L16"/>
      <c r="M16"/>
      <c r="N16"/>
      <c r="O16"/>
      <c r="P16"/>
      <c r="Q16"/>
      <c r="R16"/>
      <c r="S16"/>
      <c r="T16"/>
      <c r="U16"/>
      <c r="V16"/>
      <c r="W16" s="22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5">
      <c r="A17" s="10" t="s">
        <v>12</v>
      </c>
      <c r="B17" s="10" t="s">
        <v>13</v>
      </c>
      <c r="C17" s="10">
        <v>0</v>
      </c>
      <c r="D17">
        <v>121.5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130.5</v>
      </c>
      <c r="W17" s="24" t="s">
        <v>12</v>
      </c>
      <c r="X17" s="26" t="s">
        <v>13</v>
      </c>
      <c r="Y17" s="30">
        <v>3</v>
      </c>
      <c r="Z17" s="30">
        <v>2096.41</v>
      </c>
      <c r="AA17" s="30">
        <v>172.4</v>
      </c>
      <c r="AB17" s="30"/>
      <c r="AC17" s="30"/>
      <c r="AD17" s="30"/>
      <c r="AE17" s="30"/>
      <c r="AF17" s="30">
        <v>2278.01</v>
      </c>
    </row>
    <row r="18" spans="1:32" ht="15">
      <c r="A18" s="10" t="s">
        <v>14</v>
      </c>
      <c r="B18" s="10" t="s">
        <v>15</v>
      </c>
      <c r="C18">
        <v>46</v>
      </c>
      <c r="D18">
        <v>2460.55</v>
      </c>
      <c r="E18">
        <v>133</v>
      </c>
      <c r="F18">
        <v>6</v>
      </c>
      <c r="G18" s="10">
        <v>0</v>
      </c>
      <c r="H18">
        <v>3</v>
      </c>
      <c r="I18" s="10">
        <v>361.1</v>
      </c>
      <c r="J18" s="10">
        <v>2957.38</v>
      </c>
      <c r="W18" s="24" t="s">
        <v>14</v>
      </c>
      <c r="X18" s="26" t="s">
        <v>15</v>
      </c>
      <c r="Y18" s="30">
        <v>57</v>
      </c>
      <c r="Z18" s="30">
        <v>110.1</v>
      </c>
      <c r="AA18" s="30">
        <v>6</v>
      </c>
      <c r="AB18" s="30"/>
      <c r="AC18" s="30"/>
      <c r="AD18" s="30"/>
      <c r="AE18" s="30"/>
      <c r="AF18" s="30">
        <v>434.85</v>
      </c>
    </row>
    <row r="19" spans="1:32" ht="15">
      <c r="A19" s="6" t="s">
        <v>11</v>
      </c>
      <c r="B19" s="6" t="s">
        <v>9</v>
      </c>
      <c r="C19">
        <v>1666.325</v>
      </c>
      <c r="D19">
        <v>35432.883</v>
      </c>
      <c r="E19">
        <v>2013.3</v>
      </c>
      <c r="F19">
        <v>282.7</v>
      </c>
      <c r="G19">
        <v>13.5</v>
      </c>
      <c r="H19">
        <v>261.3</v>
      </c>
      <c r="I19" s="12">
        <v>0</v>
      </c>
      <c r="J19" s="12">
        <v>40691.55</v>
      </c>
      <c r="W19" s="22" t="s">
        <v>11</v>
      </c>
      <c r="X19" s="27" t="s">
        <v>9</v>
      </c>
      <c r="Y19" s="30">
        <v>2137.611</v>
      </c>
      <c r="Z19" s="30">
        <v>24620.965</v>
      </c>
      <c r="AA19" s="30">
        <v>2936.834</v>
      </c>
      <c r="AB19">
        <v>266.45</v>
      </c>
      <c r="AC19">
        <v>19.5</v>
      </c>
      <c r="AD19">
        <v>163.95</v>
      </c>
      <c r="AE19">
        <v>0</v>
      </c>
      <c r="AF19" s="30">
        <v>30145.31</v>
      </c>
    </row>
    <row r="20" spans="1:37" ht="15">
      <c r="A20" s="6"/>
      <c r="B20" s="6" t="s">
        <v>16</v>
      </c>
      <c r="C20" s="6">
        <f>+C19-C18-C17-C15</f>
        <v>1429.925</v>
      </c>
      <c r="D20" s="6">
        <f aca="true" t="shared" si="6" ref="D20:J20">+D19-D18-D17-D15</f>
        <v>32650.583</v>
      </c>
      <c r="E20" s="6">
        <f t="shared" si="6"/>
        <v>1055.15</v>
      </c>
      <c r="F20" s="6">
        <f t="shared" si="6"/>
        <v>-3</v>
      </c>
      <c r="G20" s="6">
        <f t="shared" si="6"/>
        <v>0</v>
      </c>
      <c r="H20" s="6">
        <f t="shared" si="6"/>
        <v>-3</v>
      </c>
      <c r="I20" s="6">
        <f t="shared" si="6"/>
        <v>-361.1</v>
      </c>
      <c r="J20" s="6">
        <f t="shared" si="6"/>
        <v>35953.12</v>
      </c>
      <c r="W20" s="22"/>
      <c r="X20" s="27" t="s">
        <v>16</v>
      </c>
      <c r="Y20" s="31">
        <f>+Y19-Y15-Y17-Y18</f>
        <v>1944.6109999999999</v>
      </c>
      <c r="Z20" s="31">
        <f aca="true" t="shared" si="7" ref="Z20:AF20">+Z19-Z15-Z17-Z18</f>
        <v>22189.105000000003</v>
      </c>
      <c r="AA20" s="31">
        <f t="shared" si="7"/>
        <v>2261.9739999999997</v>
      </c>
      <c r="AB20" s="31">
        <f t="shared" si="7"/>
        <v>3.1999999999999886</v>
      </c>
      <c r="AC20" s="31">
        <f t="shared" si="7"/>
        <v>0</v>
      </c>
      <c r="AD20" s="31">
        <f t="shared" si="7"/>
        <v>0</v>
      </c>
      <c r="AE20" s="31">
        <f t="shared" si="7"/>
        <v>0</v>
      </c>
      <c r="AF20" s="31">
        <f t="shared" si="7"/>
        <v>26130.940000000002</v>
      </c>
      <c r="AH20" s="30"/>
      <c r="AI20" s="30"/>
      <c r="AJ20" s="30"/>
      <c r="AK20" s="30"/>
    </row>
    <row r="21" spans="1:32" ht="15">
      <c r="A21" s="6"/>
      <c r="B21" s="6"/>
      <c r="C21" s="9">
        <f aca="true" t="shared" si="8" ref="C21:J21">+C20/$J20</f>
        <v>0.039771930780972554</v>
      </c>
      <c r="D21" s="9">
        <f t="shared" si="8"/>
        <v>0.9081432432011463</v>
      </c>
      <c r="E21" s="9">
        <f t="shared" si="8"/>
        <v>0.029347939761556162</v>
      </c>
      <c r="F21" s="9">
        <f t="shared" si="8"/>
        <v>-8.344199335134197E-05</v>
      </c>
      <c r="G21" s="9">
        <f t="shared" si="8"/>
        <v>0</v>
      </c>
      <c r="H21" s="9">
        <f t="shared" si="8"/>
        <v>-8.344199335134197E-05</v>
      </c>
      <c r="I21" s="9">
        <f t="shared" si="8"/>
        <v>-0.010043634599723196</v>
      </c>
      <c r="J21" s="6">
        <f t="shared" si="8"/>
        <v>1</v>
      </c>
      <c r="N21" t="s">
        <v>2</v>
      </c>
      <c r="O21" t="s">
        <v>3</v>
      </c>
      <c r="P21" t="s">
        <v>19</v>
      </c>
      <c r="W21" s="22"/>
      <c r="X21" s="27"/>
      <c r="Y21" s="28">
        <f>+Y20/AF20</f>
        <v>0.07441795052148907</v>
      </c>
      <c r="Z21" s="28">
        <f>+Z20/AF20</f>
        <v>0.8491506620121588</v>
      </c>
      <c r="AA21" s="28">
        <f>+AA20/AF20</f>
        <v>0.08656305513693727</v>
      </c>
      <c r="AB21" s="28">
        <f>+AB20/AF20</f>
        <v>0.0001224601946964016</v>
      </c>
      <c r="AC21" s="28">
        <f>+AC20/AF20</f>
        <v>0</v>
      </c>
      <c r="AD21" s="28">
        <f>+AD20/AF20</f>
        <v>0</v>
      </c>
      <c r="AE21" s="28">
        <f>+AE20/AF20</f>
        <v>0</v>
      </c>
      <c r="AF21" s="28">
        <f>+AF20/$AF20</f>
        <v>1</v>
      </c>
    </row>
    <row r="22" spans="1:37" ht="15.75" thickBot="1">
      <c r="A22" s="5"/>
      <c r="B22" s="5"/>
      <c r="C22" s="5"/>
      <c r="D22" s="5"/>
      <c r="E22" s="5"/>
      <c r="F22" s="5"/>
      <c r="G22" s="5"/>
      <c r="H22" s="5"/>
      <c r="I22" s="5"/>
      <c r="J22" s="5"/>
      <c r="M22">
        <v>2000</v>
      </c>
      <c r="N22" s="4">
        <f>+C152</f>
        <v>0.08062400678586841</v>
      </c>
      <c r="O22" s="4">
        <f>+D152</f>
        <v>0.9188023623230349</v>
      </c>
      <c r="P22" s="4">
        <f>+E152</f>
        <v>0.0005736308910967305</v>
      </c>
      <c r="AH22" s="30"/>
      <c r="AI22" s="30"/>
      <c r="AJ22" s="30"/>
      <c r="AK22" s="30"/>
    </row>
    <row r="23" spans="1:38" ht="16.5" thickBot="1" thickTop="1">
      <c r="A23" s="7">
        <v>2012</v>
      </c>
      <c r="B23" s="5"/>
      <c r="C23" s="5"/>
      <c r="D23" s="5"/>
      <c r="E23" s="5"/>
      <c r="F23" s="5"/>
      <c r="G23" s="5"/>
      <c r="H23" s="5"/>
      <c r="I23" s="5"/>
      <c r="J23" s="5"/>
      <c r="M23">
        <v>2001</v>
      </c>
      <c r="N23" s="1">
        <f>+C142</f>
        <v>0.08199338378897296</v>
      </c>
      <c r="O23" s="1">
        <f>+D142</f>
        <v>0.9136468129681091</v>
      </c>
      <c r="P23" s="1">
        <f>+E142</f>
        <v>0.004359803242918074</v>
      </c>
      <c r="AJ23" s="33"/>
      <c r="AK23" s="33"/>
      <c r="AL23" s="33"/>
    </row>
    <row r="24" spans="1:32" ht="16.5" thickBot="1" thickTop="1">
      <c r="A24" s="8" t="s">
        <v>0</v>
      </c>
      <c r="B24" s="8" t="s">
        <v>1</v>
      </c>
      <c r="C24" s="8" t="s">
        <v>2</v>
      </c>
      <c r="D24" s="8" t="s">
        <v>3</v>
      </c>
      <c r="E24" s="8" t="s">
        <v>19</v>
      </c>
      <c r="F24" s="8" t="s">
        <v>20</v>
      </c>
      <c r="G24" s="8" t="s">
        <v>6</v>
      </c>
      <c r="H24" s="8" t="s">
        <v>7</v>
      </c>
      <c r="I24" s="8" t="s">
        <v>8</v>
      </c>
      <c r="J24" s="8" t="s">
        <v>9</v>
      </c>
      <c r="M24">
        <v>2002</v>
      </c>
      <c r="N24" s="1">
        <f>+C132</f>
        <v>0.08088110451753969</v>
      </c>
      <c r="O24" s="1">
        <f>+D132</f>
        <v>0.9133821605012402</v>
      </c>
      <c r="P24" s="1">
        <f>+E132</f>
        <v>0.005736734981220051</v>
      </c>
      <c r="W24" s="7">
        <v>2018</v>
      </c>
      <c r="X24" s="5"/>
      <c r="Y24" s="5"/>
      <c r="Z24" s="5"/>
      <c r="AA24" s="5"/>
      <c r="AB24" s="5"/>
      <c r="AC24" s="5"/>
      <c r="AD24" s="5"/>
      <c r="AE24" s="5"/>
      <c r="AF24" s="5"/>
    </row>
    <row r="25" spans="1:32" ht="15.75" thickTop="1">
      <c r="A25" s="6">
        <v>13</v>
      </c>
      <c r="B25" s="6" t="s">
        <v>10</v>
      </c>
      <c r="C25" s="6">
        <v>164.5</v>
      </c>
      <c r="D25" s="6">
        <v>209.25</v>
      </c>
      <c r="E25" s="6">
        <v>831.5</v>
      </c>
      <c r="F25" s="6">
        <v>216.8</v>
      </c>
      <c r="G25" s="6">
        <v>15</v>
      </c>
      <c r="H25" s="6">
        <v>213.5</v>
      </c>
      <c r="I25" s="6">
        <v>0</v>
      </c>
      <c r="J25" s="6">
        <v>1650.55</v>
      </c>
      <c r="M25">
        <v>2003</v>
      </c>
      <c r="N25" s="1">
        <f>+C122</f>
        <v>0.08060600467133368</v>
      </c>
      <c r="O25" s="1">
        <f>+D122</f>
        <v>0.9135427630523326</v>
      </c>
      <c r="P25" s="1">
        <f>+E122</f>
        <v>0.005851232276333593</v>
      </c>
      <c r="W25" s="8" t="s">
        <v>0</v>
      </c>
      <c r="X25" s="23" t="s">
        <v>1</v>
      </c>
      <c r="Y25" s="23" t="s">
        <v>2</v>
      </c>
      <c r="Z25" s="23" t="s">
        <v>3</v>
      </c>
      <c r="AA25" s="23" t="s">
        <v>19</v>
      </c>
      <c r="AB25" s="23" t="s">
        <v>20</v>
      </c>
      <c r="AC25" s="23" t="s">
        <v>6</v>
      </c>
      <c r="AD25" s="23" t="s">
        <v>7</v>
      </c>
      <c r="AE25" s="23" t="s">
        <v>8</v>
      </c>
      <c r="AF25" s="23" t="s">
        <v>9</v>
      </c>
    </row>
    <row r="26" spans="1:32" ht="15">
      <c r="A26" s="6"/>
      <c r="B26" s="6"/>
      <c r="C26" s="6"/>
      <c r="D26" s="6"/>
      <c r="E26" s="6"/>
      <c r="F26" s="6"/>
      <c r="G26" s="6"/>
      <c r="H26" s="6"/>
      <c r="I26" s="6"/>
      <c r="J26" s="6"/>
      <c r="M26">
        <v>2004</v>
      </c>
      <c r="N26" s="1">
        <f>+C112</f>
        <v>0.07527896876102352</v>
      </c>
      <c r="O26" s="1">
        <f>+D112</f>
        <v>0.9169903079944196</v>
      </c>
      <c r="P26" s="1">
        <f>+E112</f>
        <v>0.007730723244556972</v>
      </c>
      <c r="W26" s="22">
        <v>13</v>
      </c>
      <c r="X26" s="25" t="s">
        <v>10</v>
      </c>
      <c r="Y26" s="30">
        <v>134</v>
      </c>
      <c r="Z26">
        <v>251.15</v>
      </c>
      <c r="AA26">
        <v>467.5</v>
      </c>
      <c r="AB26">
        <v>127.5</v>
      </c>
      <c r="AC26">
        <v>58.5</v>
      </c>
      <c r="AD26">
        <v>154.5</v>
      </c>
      <c r="AE26">
        <v>0</v>
      </c>
      <c r="AF26" s="30">
        <v>1193.15</v>
      </c>
    </row>
    <row r="27" spans="1:32" ht="15">
      <c r="A27" s="10" t="s">
        <v>12</v>
      </c>
      <c r="B27" s="10" t="s">
        <v>13</v>
      </c>
      <c r="C27" s="10">
        <v>0</v>
      </c>
      <c r="D27" s="10">
        <v>130.5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130.5</v>
      </c>
      <c r="M27">
        <v>2005</v>
      </c>
      <c r="N27" s="4">
        <f>+C102</f>
        <v>0.07720706573511955</v>
      </c>
      <c r="O27" s="4">
        <f>+D102</f>
        <v>0.9089704205584603</v>
      </c>
      <c r="P27" s="4">
        <f>+E102</f>
        <v>0.013822513706419924</v>
      </c>
      <c r="W27" s="22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ht="15">
      <c r="A28" s="10" t="s">
        <v>14</v>
      </c>
      <c r="B28" s="10" t="s">
        <v>15</v>
      </c>
      <c r="C28" s="10">
        <v>57.95</v>
      </c>
      <c r="D28" s="10">
        <v>2441.13</v>
      </c>
      <c r="E28" s="10">
        <v>91.2</v>
      </c>
      <c r="F28" s="10">
        <v>4</v>
      </c>
      <c r="G28" s="10">
        <v>0</v>
      </c>
      <c r="H28" s="10">
        <v>2</v>
      </c>
      <c r="I28" s="10">
        <v>361.1</v>
      </c>
      <c r="J28" s="10">
        <v>2957.38</v>
      </c>
      <c r="M28">
        <v>2006</v>
      </c>
      <c r="N28" s="4">
        <f>+C92</f>
        <v>0.07377996154466576</v>
      </c>
      <c r="O28" s="4">
        <f>+D92</f>
        <v>0.9132832212994982</v>
      </c>
      <c r="P28" s="4">
        <f>+E92</f>
        <v>0.013125208260478962</v>
      </c>
      <c r="W28" s="24" t="s">
        <v>12</v>
      </c>
      <c r="X28" s="26" t="s">
        <v>13</v>
      </c>
      <c r="Y28">
        <v>40.5</v>
      </c>
      <c r="Z28">
        <v>103.5</v>
      </c>
      <c r="AA28">
        <v>0</v>
      </c>
      <c r="AF28">
        <v>351</v>
      </c>
    </row>
    <row r="29" spans="1:32" ht="15">
      <c r="A29" s="6" t="s">
        <v>11</v>
      </c>
      <c r="B29" s="6" t="s">
        <v>9</v>
      </c>
      <c r="C29" s="12">
        <v>1956.265</v>
      </c>
      <c r="D29" s="12">
        <v>36393.155</v>
      </c>
      <c r="E29" s="12">
        <v>1885.5800000000002</v>
      </c>
      <c r="F29" s="12">
        <v>216.79999999999998</v>
      </c>
      <c r="G29" s="12">
        <v>15</v>
      </c>
      <c r="H29" s="12">
        <v>213.5</v>
      </c>
      <c r="I29" s="12">
        <v>0</v>
      </c>
      <c r="J29" s="12">
        <v>40691.55</v>
      </c>
      <c r="M29">
        <v>2007</v>
      </c>
      <c r="N29" s="4">
        <f>+C82</f>
        <v>0.07422840473437704</v>
      </c>
      <c r="O29" s="4">
        <f>+D82</f>
        <v>0.9109282108003053</v>
      </c>
      <c r="P29" s="4">
        <f>+E82</f>
        <v>0.014985728363525817</v>
      </c>
      <c r="W29" s="24" t="s">
        <v>14</v>
      </c>
      <c r="X29" s="26" t="s">
        <v>15</v>
      </c>
      <c r="Y29">
        <v>0</v>
      </c>
      <c r="Z29">
        <v>1955.459</v>
      </c>
      <c r="AA29">
        <v>169.9</v>
      </c>
      <c r="AF29">
        <v>2128.359</v>
      </c>
    </row>
    <row r="30" spans="1:32" ht="15">
      <c r="A30" s="6"/>
      <c r="B30" s="6" t="s">
        <v>16</v>
      </c>
      <c r="C30" s="6">
        <f>+C29-C28-C27-C25</f>
        <v>1733.815</v>
      </c>
      <c r="D30" s="6">
        <f aca="true" t="shared" si="9" ref="D30:J30">+D29-D28-D27-D25</f>
        <v>33612.275</v>
      </c>
      <c r="E30" s="6">
        <f t="shared" si="9"/>
        <v>962.8800000000001</v>
      </c>
      <c r="F30" s="6">
        <f t="shared" si="9"/>
        <v>-4.000000000000028</v>
      </c>
      <c r="G30" s="6">
        <f t="shared" si="9"/>
        <v>0</v>
      </c>
      <c r="H30" s="6">
        <f t="shared" si="9"/>
        <v>-2</v>
      </c>
      <c r="I30" s="6">
        <f t="shared" si="9"/>
        <v>-361.1</v>
      </c>
      <c r="J30" s="6">
        <f t="shared" si="9"/>
        <v>35953.12</v>
      </c>
      <c r="M30">
        <v>2008</v>
      </c>
      <c r="N30" s="4">
        <f>+C72</f>
        <v>0.07742333964489276</v>
      </c>
      <c r="O30" s="4">
        <f>+D72</f>
        <v>0.9073164629403374</v>
      </c>
      <c r="P30" s="4">
        <f>+E72</f>
        <v>0.01540495795188932</v>
      </c>
      <c r="W30" s="22" t="s">
        <v>11</v>
      </c>
      <c r="X30" s="27" t="s">
        <v>9</v>
      </c>
      <c r="Y30" s="30">
        <v>2236.201</v>
      </c>
      <c r="Z30" s="30">
        <v>24726.653</v>
      </c>
      <c r="AA30" s="30">
        <v>2909.355</v>
      </c>
      <c r="AB30">
        <v>127.5</v>
      </c>
      <c r="AC30">
        <v>58.5</v>
      </c>
      <c r="AD30">
        <v>154.5</v>
      </c>
      <c r="AE30">
        <v>0</v>
      </c>
      <c r="AF30" s="30">
        <v>30212.709</v>
      </c>
    </row>
    <row r="31" spans="1:32" ht="15">
      <c r="A31" s="6"/>
      <c r="B31" s="6"/>
      <c r="C31" s="9">
        <f aca="true" t="shared" si="10" ref="C31:J31">+C30/$J30</f>
        <v>0.04822432656748566</v>
      </c>
      <c r="D31" s="9">
        <f t="shared" si="10"/>
        <v>0.9348917423578259</v>
      </c>
      <c r="E31" s="9">
        <f t="shared" si="10"/>
        <v>0.026781542186046718</v>
      </c>
      <c r="F31" s="9">
        <f t="shared" si="10"/>
        <v>-0.00011125599113512341</v>
      </c>
      <c r="G31" s="9">
        <f t="shared" si="10"/>
        <v>0</v>
      </c>
      <c r="H31" s="9">
        <f t="shared" si="10"/>
        <v>-5.562799556756131E-05</v>
      </c>
      <c r="I31" s="9">
        <f t="shared" si="10"/>
        <v>-0.010043634599723196</v>
      </c>
      <c r="J31" s="6">
        <f t="shared" si="10"/>
        <v>1</v>
      </c>
      <c r="M31">
        <v>2009</v>
      </c>
      <c r="N31" s="4">
        <f>+C62</f>
        <v>0.06630743068707184</v>
      </c>
      <c r="O31" s="4">
        <f>+D62</f>
        <v>0.9169605382003637</v>
      </c>
      <c r="P31" s="4">
        <f>+E62</f>
        <v>0.0167320311125646</v>
      </c>
      <c r="W31" s="22"/>
      <c r="X31" s="27" t="s">
        <v>16</v>
      </c>
      <c r="Y31" s="31">
        <f>Y30-Y26-Y28-Y29</f>
        <v>2061.701</v>
      </c>
      <c r="Z31" s="31">
        <f aca="true" t="shared" si="11" ref="Z31:AF31">Z30-Z26-Z28-Z29</f>
        <v>22416.543999999998</v>
      </c>
      <c r="AA31" s="31">
        <f t="shared" si="11"/>
        <v>2271.955</v>
      </c>
      <c r="AB31" s="31">
        <f t="shared" si="11"/>
        <v>0</v>
      </c>
      <c r="AC31" s="31">
        <f t="shared" si="11"/>
        <v>0</v>
      </c>
      <c r="AD31" s="31">
        <f t="shared" si="11"/>
        <v>0</v>
      </c>
      <c r="AE31" s="31">
        <f t="shared" si="11"/>
        <v>0</v>
      </c>
      <c r="AF31" s="31">
        <f t="shared" si="11"/>
        <v>26540.199999999997</v>
      </c>
    </row>
    <row r="32" spans="13:32" ht="15">
      <c r="M32">
        <v>2010</v>
      </c>
      <c r="N32" s="4">
        <f>+C52</f>
        <v>0.06141446633562087</v>
      </c>
      <c r="O32" s="4">
        <f>+D52</f>
        <v>0.9202003666456336</v>
      </c>
      <c r="P32" s="4">
        <f>+E52</f>
        <v>0.01838516701874576</v>
      </c>
      <c r="W32" s="22"/>
      <c r="X32" s="27"/>
      <c r="Y32" s="28">
        <f>+Y31/AF31</f>
        <v>0.07768219531126368</v>
      </c>
      <c r="Z32" s="28">
        <f>+Z31/AF31</f>
        <v>0.8446260389899096</v>
      </c>
      <c r="AA32" s="28">
        <f>+AA31/AF31</f>
        <v>0.08560429084935306</v>
      </c>
      <c r="AB32" s="28">
        <f>+AB31/AF31</f>
        <v>0</v>
      </c>
      <c r="AC32" s="28">
        <f>+AC31/AF31</f>
        <v>0</v>
      </c>
      <c r="AD32" s="28">
        <f>+AD31/AF31</f>
        <v>0</v>
      </c>
      <c r="AE32" s="28">
        <f>+AE31/AF31</f>
        <v>0</v>
      </c>
      <c r="AF32" s="28">
        <f>+AF31/$AF31</f>
        <v>1</v>
      </c>
    </row>
    <row r="33" spans="1:16" ht="15">
      <c r="A33" s="2">
        <v>2011</v>
      </c>
      <c r="M33">
        <v>2011</v>
      </c>
      <c r="N33" s="32">
        <f>+C42</f>
        <v>0.051403072473537016</v>
      </c>
      <c r="O33" s="1">
        <f>+D42</f>
        <v>0.9270060895683765</v>
      </c>
      <c r="P33" s="1">
        <f>+E42</f>
        <v>0.021697932712472914</v>
      </c>
    </row>
    <row r="34" spans="1:16" ht="15.75" thickBot="1">
      <c r="A34" t="s">
        <v>0</v>
      </c>
      <c r="B34" t="s">
        <v>1</v>
      </c>
      <c r="C34" t="s">
        <v>2</v>
      </c>
      <c r="D34" t="s">
        <v>3</v>
      </c>
      <c r="E34" t="s">
        <v>4</v>
      </c>
      <c r="F34" t="s">
        <v>5</v>
      </c>
      <c r="G34" t="s">
        <v>6</v>
      </c>
      <c r="H34" t="s">
        <v>7</v>
      </c>
      <c r="I34" t="s">
        <v>8</v>
      </c>
      <c r="J34" t="s">
        <v>9</v>
      </c>
      <c r="M34">
        <v>2012</v>
      </c>
      <c r="N34" s="32">
        <f>+C31</f>
        <v>0.04822432656748566</v>
      </c>
      <c r="O34" s="1">
        <f>+D31</f>
        <v>0.9348917423578259</v>
      </c>
      <c r="P34" s="1">
        <f>+E31</f>
        <v>0.026781542186046718</v>
      </c>
    </row>
    <row r="35" spans="1:32" ht="16.5" thickBot="1" thickTop="1">
      <c r="A35">
        <v>13</v>
      </c>
      <c r="B35" t="s">
        <v>10</v>
      </c>
      <c r="C35">
        <v>166.25</v>
      </c>
      <c r="D35">
        <v>161.1</v>
      </c>
      <c r="E35">
        <v>832.4</v>
      </c>
      <c r="F35">
        <v>226.7</v>
      </c>
      <c r="G35">
        <v>15</v>
      </c>
      <c r="H35">
        <v>196.7</v>
      </c>
      <c r="I35">
        <v>0</v>
      </c>
      <c r="J35">
        <v>1598.15</v>
      </c>
      <c r="M35">
        <v>2013</v>
      </c>
      <c r="N35" s="32">
        <v>0.04</v>
      </c>
      <c r="O35" s="1">
        <v>0.908</v>
      </c>
      <c r="P35" s="1">
        <v>0.029</v>
      </c>
      <c r="W35" s="7">
        <v>2019</v>
      </c>
      <c r="X35" s="5"/>
      <c r="Y35" s="5"/>
      <c r="Z35" s="5"/>
      <c r="AA35" s="5"/>
      <c r="AB35" s="5"/>
      <c r="AC35" s="5"/>
      <c r="AD35" s="5"/>
      <c r="AE35" s="5"/>
      <c r="AF35" s="5"/>
    </row>
    <row r="36" spans="13:32" ht="15.75" thickTop="1">
      <c r="M36">
        <v>2014</v>
      </c>
      <c r="N36" s="1">
        <v>0.044</v>
      </c>
      <c r="O36" s="1">
        <v>0.916</v>
      </c>
      <c r="P36" s="1">
        <v>0.04</v>
      </c>
      <c r="W36" s="8" t="s">
        <v>0</v>
      </c>
      <c r="X36" s="23" t="s">
        <v>1</v>
      </c>
      <c r="Y36" s="23" t="s">
        <v>2</v>
      </c>
      <c r="Z36" s="23" t="s">
        <v>3</v>
      </c>
      <c r="AA36" s="23" t="s">
        <v>19</v>
      </c>
      <c r="AB36" s="23" t="s">
        <v>20</v>
      </c>
      <c r="AC36" s="23" t="s">
        <v>6</v>
      </c>
      <c r="AD36" s="23" t="s">
        <v>7</v>
      </c>
      <c r="AE36" s="23" t="s">
        <v>8</v>
      </c>
      <c r="AF36" s="23" t="s">
        <v>9</v>
      </c>
    </row>
    <row r="37" spans="13:32" ht="15">
      <c r="M37">
        <v>2015</v>
      </c>
      <c r="N37" s="1">
        <f>N10</f>
        <v>0.06537610093584495</v>
      </c>
      <c r="O37" s="1">
        <f>O10</f>
        <v>0.8756137709165245</v>
      </c>
      <c r="P37" s="1">
        <f>P10</f>
        <v>0.06578263941498819</v>
      </c>
      <c r="W37" s="22">
        <v>13</v>
      </c>
      <c r="X37" s="25" t="s">
        <v>10</v>
      </c>
      <c r="Y37" s="34">
        <v>98.25</v>
      </c>
      <c r="Z37" s="34">
        <v>224.15</v>
      </c>
      <c r="AA37" s="34">
        <v>410.25</v>
      </c>
      <c r="AB37" s="34">
        <v>162.9</v>
      </c>
      <c r="AC37" s="34">
        <v>21</v>
      </c>
      <c r="AD37" s="34">
        <v>140.75</v>
      </c>
      <c r="AE37" s="34">
        <v>0</v>
      </c>
      <c r="AF37" s="34">
        <f>SUM(Y37:AE37)</f>
        <v>1057.3</v>
      </c>
    </row>
    <row r="38" spans="1:32" ht="15">
      <c r="A38" t="s">
        <v>12</v>
      </c>
      <c r="B38" t="s">
        <v>13</v>
      </c>
      <c r="C38">
        <v>0</v>
      </c>
      <c r="D38">
        <v>81</v>
      </c>
      <c r="E38">
        <v>0</v>
      </c>
      <c r="F38">
        <v>0</v>
      </c>
      <c r="G38">
        <v>0</v>
      </c>
      <c r="H38">
        <v>0</v>
      </c>
      <c r="I38">
        <v>0</v>
      </c>
      <c r="J38">
        <v>81</v>
      </c>
      <c r="M38">
        <v>2016</v>
      </c>
      <c r="N38" s="4">
        <f>Y10</f>
        <v>0.06322785845096124</v>
      </c>
      <c r="O38" s="4">
        <f aca="true" t="shared" si="12" ref="O38:P38">Z10</f>
        <v>0.8671366557803877</v>
      </c>
      <c r="P38" s="4">
        <f t="shared" si="12"/>
        <v>0.07929248505948595</v>
      </c>
      <c r="W38" s="22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5">
      <c r="A39" t="s">
        <v>14</v>
      </c>
      <c r="B39" t="s">
        <v>15</v>
      </c>
      <c r="C39">
        <v>74</v>
      </c>
      <c r="D39">
        <v>2904.79</v>
      </c>
      <c r="E39">
        <v>91.2</v>
      </c>
      <c r="F39">
        <v>22.5</v>
      </c>
      <c r="G39">
        <v>0</v>
      </c>
      <c r="H39">
        <v>0</v>
      </c>
      <c r="I39">
        <v>0</v>
      </c>
      <c r="J39">
        <v>3092.49</v>
      </c>
      <c r="M39">
        <v>2017</v>
      </c>
      <c r="N39" s="4">
        <f>Y21</f>
        <v>0.07441795052148907</v>
      </c>
      <c r="O39" s="4">
        <f>Z21</f>
        <v>0.8491506620121588</v>
      </c>
      <c r="P39" s="4">
        <f>AA21</f>
        <v>0.08656305513693727</v>
      </c>
      <c r="W39" s="24" t="s">
        <v>12</v>
      </c>
      <c r="X39" s="26" t="s">
        <v>13</v>
      </c>
      <c r="Y39" s="34">
        <v>57</v>
      </c>
      <c r="Z39" s="34">
        <v>96</v>
      </c>
      <c r="AA39" s="34">
        <v>0</v>
      </c>
      <c r="AB39" s="34"/>
      <c r="AC39" s="34"/>
      <c r="AD39" s="34"/>
      <c r="AE39" s="34"/>
      <c r="AF39">
        <v>368.4</v>
      </c>
    </row>
    <row r="40" spans="1:32" ht="15">
      <c r="A40" t="s">
        <v>11</v>
      </c>
      <c r="B40" t="s">
        <v>9</v>
      </c>
      <c r="C40">
        <v>2160.16</v>
      </c>
      <c r="D40">
        <v>37770.662</v>
      </c>
      <c r="E40">
        <v>1734.02</v>
      </c>
      <c r="F40">
        <v>245.2</v>
      </c>
      <c r="G40">
        <v>15</v>
      </c>
      <c r="H40">
        <v>196.7</v>
      </c>
      <c r="I40">
        <v>0</v>
      </c>
      <c r="J40">
        <v>42121.742</v>
      </c>
      <c r="M40">
        <v>2018</v>
      </c>
      <c r="N40" s="1">
        <v>0.078</v>
      </c>
      <c r="O40" s="1">
        <v>0.845</v>
      </c>
      <c r="P40" s="1">
        <v>0.086</v>
      </c>
      <c r="W40" s="24" t="s">
        <v>14</v>
      </c>
      <c r="X40" s="26" t="s">
        <v>15</v>
      </c>
      <c r="Y40" s="34">
        <v>0</v>
      </c>
      <c r="Z40" s="34">
        <v>1861.88</v>
      </c>
      <c r="AA40" s="34">
        <v>130</v>
      </c>
      <c r="AB40" s="34"/>
      <c r="AC40" s="34"/>
      <c r="AD40" s="34"/>
      <c r="AE40" s="34"/>
      <c r="AF40">
        <v>1994.88</v>
      </c>
    </row>
    <row r="41" spans="2:32" ht="15">
      <c r="B41" t="s">
        <v>16</v>
      </c>
      <c r="C41">
        <f>+C40-C39-C38-C35</f>
        <v>1919.9099999999999</v>
      </c>
      <c r="D41">
        <f aca="true" t="shared" si="13" ref="D41:J41">+D40-D39-D38-D35</f>
        <v>34623.772</v>
      </c>
      <c r="E41">
        <f t="shared" si="13"/>
        <v>810.42</v>
      </c>
      <c r="F41">
        <f t="shared" si="13"/>
        <v>-4</v>
      </c>
      <c r="G41">
        <f t="shared" si="13"/>
        <v>0</v>
      </c>
      <c r="H41">
        <f t="shared" si="13"/>
        <v>0</v>
      </c>
      <c r="I41">
        <f t="shared" si="13"/>
        <v>0</v>
      </c>
      <c r="J41">
        <f t="shared" si="13"/>
        <v>37350.102</v>
      </c>
      <c r="M41">
        <v>2019</v>
      </c>
      <c r="N41" s="4">
        <f>Y43</f>
        <v>0.07299893663710445</v>
      </c>
      <c r="O41" s="4">
        <f>Z43</f>
        <v>0.8484127617156091</v>
      </c>
      <c r="P41" s="4">
        <f>AA43</f>
        <v>0.08684420127006279</v>
      </c>
      <c r="W41" s="22" t="s">
        <v>11</v>
      </c>
      <c r="X41" s="27" t="s">
        <v>9</v>
      </c>
      <c r="Y41">
        <v>2086.3500000000004</v>
      </c>
      <c r="Z41">
        <v>24625.780000000002</v>
      </c>
      <c r="AA41">
        <v>2837.61</v>
      </c>
      <c r="AB41">
        <v>162.9</v>
      </c>
      <c r="AC41">
        <v>21</v>
      </c>
      <c r="AD41">
        <v>140.75</v>
      </c>
      <c r="AE41">
        <v>0</v>
      </c>
      <c r="AF41">
        <f>SUM(Y41:AE41)</f>
        <v>29874.390000000007</v>
      </c>
    </row>
    <row r="42" spans="3:32" ht="15">
      <c r="C42" s="3">
        <f aca="true" t="shared" si="14" ref="C42:J42">+C41/$J41</f>
        <v>0.051403072473537016</v>
      </c>
      <c r="D42" s="1">
        <f t="shared" si="14"/>
        <v>0.9270060895683765</v>
      </c>
      <c r="E42" s="1">
        <f t="shared" si="14"/>
        <v>0.021697932712472914</v>
      </c>
      <c r="F42" s="1">
        <f t="shared" si="14"/>
        <v>-0.00010709475438648067</v>
      </c>
      <c r="G42" s="1">
        <f t="shared" si="14"/>
        <v>0</v>
      </c>
      <c r="H42" s="1">
        <f t="shared" si="14"/>
        <v>0</v>
      </c>
      <c r="I42" s="1">
        <f t="shared" si="14"/>
        <v>0</v>
      </c>
      <c r="J42">
        <f t="shared" si="14"/>
        <v>1</v>
      </c>
      <c r="M42">
        <v>2020</v>
      </c>
      <c r="N42" s="4">
        <f>Y55</f>
        <v>0.06978957078008409</v>
      </c>
      <c r="O42" s="4">
        <f aca="true" t="shared" si="15" ref="O42:P42">Z55</f>
        <v>0.853267067059038</v>
      </c>
      <c r="P42" s="4">
        <f t="shared" si="15"/>
        <v>0.08488865616324022</v>
      </c>
      <c r="W42" s="22"/>
      <c r="X42" s="27" t="s">
        <v>16</v>
      </c>
      <c r="Y42" s="31">
        <f>Y41-Y37-Y39-Y40</f>
        <v>1931.1000000000004</v>
      </c>
      <c r="Z42" s="31">
        <f aca="true" t="shared" si="16" ref="Z42:AE42">Z41-Z37-Z39-Z40</f>
        <v>22443.75</v>
      </c>
      <c r="AA42" s="31">
        <f t="shared" si="16"/>
        <v>2297.36</v>
      </c>
      <c r="AB42" s="31">
        <f>AB41-AB37-AB39-AB40</f>
        <v>0</v>
      </c>
      <c r="AC42" s="31">
        <f t="shared" si="16"/>
        <v>0</v>
      </c>
      <c r="AD42" s="31">
        <f t="shared" si="16"/>
        <v>0</v>
      </c>
      <c r="AE42" s="31">
        <f t="shared" si="16"/>
        <v>0</v>
      </c>
      <c r="AF42" s="31">
        <f>AF41-AF37-AF39-AF40</f>
        <v>26453.810000000005</v>
      </c>
    </row>
    <row r="43" spans="13:32" ht="15">
      <c r="M43">
        <v>2021</v>
      </c>
      <c r="N43" s="4">
        <v>0.073</v>
      </c>
      <c r="O43" s="4">
        <v>0.85</v>
      </c>
      <c r="P43" s="4">
        <v>0.082</v>
      </c>
      <c r="W43" s="22"/>
      <c r="X43" s="27"/>
      <c r="Y43" s="28">
        <f>+Y42/AF42</f>
        <v>0.07299893663710445</v>
      </c>
      <c r="Z43" s="28">
        <f>+Z42/AF42</f>
        <v>0.8484127617156091</v>
      </c>
      <c r="AA43" s="28">
        <f>+AA42/AF42</f>
        <v>0.08684420127006279</v>
      </c>
      <c r="AB43" s="28">
        <f>+AB42/AF42</f>
        <v>0</v>
      </c>
      <c r="AC43" s="28">
        <f>+AC42/AF42</f>
        <v>0</v>
      </c>
      <c r="AD43" s="28">
        <f>+AD42/AF42</f>
        <v>0</v>
      </c>
      <c r="AE43" s="28">
        <f>+AE42/AF42</f>
        <v>0</v>
      </c>
      <c r="AF43" s="28">
        <f>+AF42/$AF42</f>
        <v>1</v>
      </c>
    </row>
    <row r="44" spans="1:16" ht="15">
      <c r="A44" s="2">
        <v>2010</v>
      </c>
      <c r="M44">
        <v>2022</v>
      </c>
      <c r="N44" s="4">
        <f>Y78</f>
        <v>0.06654504210025143</v>
      </c>
      <c r="O44" s="4">
        <f aca="true" t="shared" si="17" ref="O44:P44">Z78</f>
        <v>0.8608675141559636</v>
      </c>
      <c r="P44" s="4">
        <f t="shared" si="17"/>
        <v>0.07197592357745121</v>
      </c>
    </row>
    <row r="45" spans="1:10" ht="15">
      <c r="A45" t="s">
        <v>0</v>
      </c>
      <c r="B45" t="s">
        <v>1</v>
      </c>
      <c r="C45" t="s">
        <v>2</v>
      </c>
      <c r="D45" t="s">
        <v>3</v>
      </c>
      <c r="E45" t="s">
        <v>4</v>
      </c>
      <c r="F45" t="s">
        <v>5</v>
      </c>
      <c r="G45" t="s">
        <v>6</v>
      </c>
      <c r="H45" t="s">
        <v>7</v>
      </c>
      <c r="I45" t="s">
        <v>8</v>
      </c>
      <c r="J45" t="s">
        <v>9</v>
      </c>
    </row>
    <row r="46" spans="1:10" ht="15.75" thickBot="1">
      <c r="A46">
        <v>13</v>
      </c>
      <c r="B46" t="s">
        <v>10</v>
      </c>
      <c r="C46">
        <v>177</v>
      </c>
      <c r="D46">
        <v>179.45</v>
      </c>
      <c r="E46">
        <v>735.6</v>
      </c>
      <c r="F46">
        <v>242.3</v>
      </c>
      <c r="G46">
        <v>15</v>
      </c>
      <c r="H46">
        <v>209.7</v>
      </c>
      <c r="I46">
        <v>0</v>
      </c>
      <c r="J46">
        <v>1559.05</v>
      </c>
    </row>
    <row r="47" spans="23:32" ht="16.5" thickBot="1" thickTop="1">
      <c r="W47" s="7">
        <v>2020</v>
      </c>
      <c r="X47" s="5"/>
      <c r="Y47" s="5"/>
      <c r="Z47" s="5"/>
      <c r="AA47" s="5"/>
      <c r="AB47" s="5"/>
      <c r="AC47" s="5"/>
      <c r="AD47" s="5"/>
      <c r="AE47" s="5"/>
      <c r="AF47" s="5"/>
    </row>
    <row r="48" spans="1:32" ht="15.75" thickTop="1">
      <c r="A48" t="s">
        <v>12</v>
      </c>
      <c r="B48" t="s">
        <v>13</v>
      </c>
      <c r="C48">
        <v>0</v>
      </c>
      <c r="D48">
        <v>80.2</v>
      </c>
      <c r="E48">
        <v>0</v>
      </c>
      <c r="F48">
        <v>0</v>
      </c>
      <c r="G48">
        <v>0</v>
      </c>
      <c r="H48">
        <v>0</v>
      </c>
      <c r="I48">
        <v>0</v>
      </c>
      <c r="J48">
        <v>80.2</v>
      </c>
      <c r="W48" s="8" t="s">
        <v>0</v>
      </c>
      <c r="X48" s="23" t="s">
        <v>1</v>
      </c>
      <c r="Y48" s="23" t="s">
        <v>2</v>
      </c>
      <c r="Z48" s="23" t="s">
        <v>3</v>
      </c>
      <c r="AA48" s="23" t="s">
        <v>19</v>
      </c>
      <c r="AB48" s="23" t="s">
        <v>20</v>
      </c>
      <c r="AC48" s="23" t="s">
        <v>6</v>
      </c>
      <c r="AD48" s="23" t="s">
        <v>7</v>
      </c>
      <c r="AE48" s="23" t="s">
        <v>8</v>
      </c>
      <c r="AF48" s="23" t="s">
        <v>9</v>
      </c>
    </row>
    <row r="49" spans="1:32" ht="15">
      <c r="A49" t="s">
        <v>14</v>
      </c>
      <c r="B49" t="s">
        <v>15</v>
      </c>
      <c r="C49">
        <v>164</v>
      </c>
      <c r="D49">
        <v>3049.52</v>
      </c>
      <c r="E49">
        <v>23.71</v>
      </c>
      <c r="F49">
        <v>0</v>
      </c>
      <c r="G49">
        <v>0</v>
      </c>
      <c r="H49">
        <v>0</v>
      </c>
      <c r="I49">
        <v>0</v>
      </c>
      <c r="J49">
        <v>3237.23</v>
      </c>
      <c r="W49" s="22">
        <v>13</v>
      </c>
      <c r="X49" s="25" t="s">
        <v>10</v>
      </c>
      <c r="Y49" s="34">
        <v>90.15</v>
      </c>
      <c r="Z49" s="34">
        <v>206.9</v>
      </c>
      <c r="AA49" s="34">
        <v>440.99</v>
      </c>
      <c r="AB49" s="34">
        <v>144</v>
      </c>
      <c r="AC49" s="34">
        <v>21</v>
      </c>
      <c r="AD49" s="34">
        <v>162.67</v>
      </c>
      <c r="AE49" s="34">
        <v>0</v>
      </c>
      <c r="AF49" s="34">
        <v>1065.71</v>
      </c>
    </row>
    <row r="50" spans="1:32" ht="15">
      <c r="A50" t="s">
        <v>11</v>
      </c>
      <c r="B50" t="s">
        <v>9</v>
      </c>
      <c r="C50">
        <v>2848.194</v>
      </c>
      <c r="D50">
        <v>40875.577</v>
      </c>
      <c r="E50">
        <v>1509.869</v>
      </c>
      <c r="F50">
        <v>242.3</v>
      </c>
      <c r="G50">
        <v>15</v>
      </c>
      <c r="H50">
        <v>209.7</v>
      </c>
      <c r="I50">
        <v>0</v>
      </c>
      <c r="J50">
        <v>45700.64</v>
      </c>
      <c r="W50" s="22"/>
      <c r="X50" s="25"/>
      <c r="Y50" s="25"/>
      <c r="Z50" s="25"/>
      <c r="AA50" s="25"/>
      <c r="AB50" s="25"/>
      <c r="AC50" s="25"/>
      <c r="AD50" s="25"/>
      <c r="AE50" s="25"/>
      <c r="AF50" s="25"/>
    </row>
    <row r="51" spans="2:32" ht="15">
      <c r="B51" t="s">
        <v>16</v>
      </c>
      <c r="C51">
        <f>+C50-C49-C48-C46</f>
        <v>2507.194</v>
      </c>
      <c r="D51">
        <f aca="true" t="shared" si="18" ref="D51">+D50-D49-D48-D46</f>
        <v>37566.40700000001</v>
      </c>
      <c r="E51">
        <f aca="true" t="shared" si="19" ref="E51">+E50-E49-E48-E46</f>
        <v>750.5589999999999</v>
      </c>
      <c r="F51">
        <f aca="true" t="shared" si="20" ref="F51">+F50-F49-F48-F46</f>
        <v>0</v>
      </c>
      <c r="G51">
        <f aca="true" t="shared" si="21" ref="G51">+G50-G49-G48-G46</f>
        <v>0</v>
      </c>
      <c r="H51">
        <f aca="true" t="shared" si="22" ref="H51">+H50-H49-H48-H46</f>
        <v>0</v>
      </c>
      <c r="I51">
        <f aca="true" t="shared" si="23" ref="I51">+I50-I49-I48-I46</f>
        <v>0</v>
      </c>
      <c r="J51">
        <f aca="true" t="shared" si="24" ref="J51">+J50-J49-J48-J46</f>
        <v>40824.159999999996</v>
      </c>
      <c r="W51" s="24" t="s">
        <v>12</v>
      </c>
      <c r="X51" s="26" t="s">
        <v>13</v>
      </c>
      <c r="Y51" s="34">
        <v>48</v>
      </c>
      <c r="Z51" s="34">
        <v>75</v>
      </c>
      <c r="AA51" s="34">
        <v>3</v>
      </c>
      <c r="AB51" s="34"/>
      <c r="AC51" s="34"/>
      <c r="AD51" s="34"/>
      <c r="AE51" s="34"/>
      <c r="AF51">
        <v>333</v>
      </c>
    </row>
    <row r="52" spans="3:32" ht="15">
      <c r="C52" s="3">
        <f aca="true" t="shared" si="25" ref="C52:J52">+C51/$J51</f>
        <v>0.06141446633562087</v>
      </c>
      <c r="D52" s="1">
        <f t="shared" si="25"/>
        <v>0.9202003666456336</v>
      </c>
      <c r="E52" s="1">
        <f t="shared" si="25"/>
        <v>0.01838516701874576</v>
      </c>
      <c r="F52" s="1">
        <f t="shared" si="25"/>
        <v>0</v>
      </c>
      <c r="G52" s="1">
        <f t="shared" si="25"/>
        <v>0</v>
      </c>
      <c r="H52" s="1">
        <f t="shared" si="25"/>
        <v>0</v>
      </c>
      <c r="I52" s="1">
        <f t="shared" si="25"/>
        <v>0</v>
      </c>
      <c r="J52">
        <f t="shared" si="25"/>
        <v>1</v>
      </c>
      <c r="W52" s="24" t="s">
        <v>14</v>
      </c>
      <c r="X52" s="26" t="s">
        <v>15</v>
      </c>
      <c r="Y52" s="34">
        <v>0</v>
      </c>
      <c r="Z52" s="34">
        <v>2029.43</v>
      </c>
      <c r="AA52" s="34">
        <v>150</v>
      </c>
      <c r="AB52" s="34"/>
      <c r="AC52" s="34">
        <v>0</v>
      </c>
      <c r="AD52" s="34">
        <v>0</v>
      </c>
      <c r="AE52" s="34">
        <v>0</v>
      </c>
      <c r="AF52">
        <v>2182.43</v>
      </c>
    </row>
    <row r="53" spans="23:32" ht="15">
      <c r="W53" s="22" t="s">
        <v>11</v>
      </c>
      <c r="X53" s="27" t="s">
        <v>9</v>
      </c>
      <c r="Y53">
        <v>1982.74</v>
      </c>
      <c r="Z53">
        <v>24863.81</v>
      </c>
      <c r="AA53">
        <v>2837.66</v>
      </c>
      <c r="AB53">
        <v>144</v>
      </c>
      <c r="AC53">
        <v>21</v>
      </c>
      <c r="AD53">
        <v>162.67</v>
      </c>
      <c r="AE53">
        <v>0</v>
      </c>
      <c r="AF53">
        <f>SUM(Y53:AE53)</f>
        <v>30011.88</v>
      </c>
    </row>
    <row r="54" spans="1:32" ht="15">
      <c r="A54" s="2">
        <v>2009</v>
      </c>
      <c r="W54" s="22"/>
      <c r="X54" s="27" t="s">
        <v>16</v>
      </c>
      <c r="Y54" s="31">
        <f>Y53-Y49-Y51-Y52</f>
        <v>1844.59</v>
      </c>
      <c r="Z54" s="31">
        <f aca="true" t="shared" si="26" ref="Z54:AE54">Z53-Z49-Z51-Z52</f>
        <v>22552.48</v>
      </c>
      <c r="AA54" s="31">
        <f t="shared" si="26"/>
        <v>2243.67</v>
      </c>
      <c r="AB54" s="31">
        <f>AB53-AB49-AB51-AB52</f>
        <v>0</v>
      </c>
      <c r="AC54" s="31">
        <f>AC53-AC49-AC51-AC52</f>
        <v>0</v>
      </c>
      <c r="AD54" s="31">
        <f t="shared" si="26"/>
        <v>0</v>
      </c>
      <c r="AE54" s="31">
        <f t="shared" si="26"/>
        <v>0</v>
      </c>
      <c r="AF54" s="31">
        <f>AF53-AF49-AF51-AF52</f>
        <v>26430.74</v>
      </c>
    </row>
    <row r="55" spans="1:32" ht="15">
      <c r="A55" t="s">
        <v>0</v>
      </c>
      <c r="B55" t="s">
        <v>1</v>
      </c>
      <c r="C55" t="s">
        <v>2</v>
      </c>
      <c r="D55" t="s">
        <v>3</v>
      </c>
      <c r="E55" t="s">
        <v>4</v>
      </c>
      <c r="F55" t="s">
        <v>5</v>
      </c>
      <c r="G55" t="s">
        <v>6</v>
      </c>
      <c r="H55" t="s">
        <v>7</v>
      </c>
      <c r="I55" t="s">
        <v>8</v>
      </c>
      <c r="J55" t="s">
        <v>9</v>
      </c>
      <c r="W55" s="22"/>
      <c r="X55" s="27"/>
      <c r="Y55" s="28">
        <f>+Y54/AF54</f>
        <v>0.06978957078008409</v>
      </c>
      <c r="Z55" s="28">
        <f>+Z54/AF54</f>
        <v>0.853267067059038</v>
      </c>
      <c r="AA55" s="28">
        <f>+AA54/AF54</f>
        <v>0.08488865616324022</v>
      </c>
      <c r="AB55" s="28">
        <f>+AB54/AF54</f>
        <v>0</v>
      </c>
      <c r="AC55" s="28">
        <f>+AC54/AF54</f>
        <v>0</v>
      </c>
      <c r="AD55" s="28">
        <f>+AD54/AF54</f>
        <v>0</v>
      </c>
      <c r="AE55" s="28">
        <f>+AE54/AF54</f>
        <v>0</v>
      </c>
      <c r="AF55" s="28">
        <f>AF$9/AF$9</f>
        <v>1</v>
      </c>
    </row>
    <row r="56" spans="1:10" ht="15">
      <c r="A56">
        <v>13</v>
      </c>
      <c r="B56" t="s">
        <v>10</v>
      </c>
      <c r="C56">
        <v>179</v>
      </c>
      <c r="D56">
        <v>168.4</v>
      </c>
      <c r="E56">
        <v>937.3</v>
      </c>
      <c r="F56">
        <v>238.7</v>
      </c>
      <c r="G56">
        <v>16.5</v>
      </c>
      <c r="H56">
        <v>210.2</v>
      </c>
      <c r="I56">
        <v>0</v>
      </c>
      <c r="J56">
        <v>1750.1</v>
      </c>
    </row>
    <row r="58" spans="1:10" ht="15">
      <c r="A58" t="s">
        <v>14</v>
      </c>
      <c r="B58" t="s">
        <v>15</v>
      </c>
      <c r="C58">
        <v>166.49</v>
      </c>
      <c r="D58">
        <f>2976.738+54</f>
        <v>3030.738</v>
      </c>
      <c r="E58">
        <v>36</v>
      </c>
      <c r="F58">
        <v>0</v>
      </c>
      <c r="G58">
        <v>0</v>
      </c>
      <c r="H58">
        <v>0</v>
      </c>
      <c r="I58">
        <v>0</v>
      </c>
      <c r="J58">
        <f>+C58+D58+E58</f>
        <v>3233.228</v>
      </c>
    </row>
    <row r="59" spans="1:10" ht="15">
      <c r="A59" t="s">
        <v>17</v>
      </c>
      <c r="B59" t="s">
        <v>18</v>
      </c>
      <c r="C59">
        <v>0</v>
      </c>
      <c r="D59">
        <v>43.5</v>
      </c>
      <c r="E59">
        <v>0</v>
      </c>
      <c r="F59">
        <v>0</v>
      </c>
      <c r="G59">
        <v>0</v>
      </c>
      <c r="H59">
        <v>0</v>
      </c>
      <c r="I59">
        <v>0</v>
      </c>
      <c r="J59">
        <v>43.5</v>
      </c>
    </row>
    <row r="60" spans="1:10" ht="15">
      <c r="A60" t="s">
        <v>11</v>
      </c>
      <c r="B60" t="s">
        <v>9</v>
      </c>
      <c r="C60">
        <v>3206.342</v>
      </c>
      <c r="D60">
        <v>42805.148</v>
      </c>
      <c r="E60">
        <v>1695.208</v>
      </c>
      <c r="F60">
        <v>238.7</v>
      </c>
      <c r="G60">
        <v>16.5</v>
      </c>
      <c r="H60">
        <v>210.2</v>
      </c>
      <c r="I60">
        <v>0</v>
      </c>
      <c r="J60">
        <v>48172.098</v>
      </c>
    </row>
    <row r="61" spans="2:10" ht="15">
      <c r="B61" t="s">
        <v>16</v>
      </c>
      <c r="C61">
        <f>+C60-C59-C58-C56</f>
        <v>2860.852</v>
      </c>
      <c r="D61">
        <f aca="true" t="shared" si="27" ref="D61">+D60-D59-D58-D56</f>
        <v>39562.51</v>
      </c>
      <c r="E61">
        <f aca="true" t="shared" si="28" ref="E61">+E60-E59-E58-E56</f>
        <v>721.9080000000001</v>
      </c>
      <c r="F61">
        <f aca="true" t="shared" si="29" ref="F61">+F60-F59-F58-F56</f>
        <v>0</v>
      </c>
      <c r="G61">
        <f aca="true" t="shared" si="30" ref="G61">+G60-G59-G58-G56</f>
        <v>0</v>
      </c>
      <c r="H61">
        <f aca="true" t="shared" si="31" ref="H61">+H60-H59-H58-H56</f>
        <v>0</v>
      </c>
      <c r="I61">
        <f aca="true" t="shared" si="32" ref="I61">+I60-I59-I58-I56</f>
        <v>0</v>
      </c>
      <c r="J61">
        <f aca="true" t="shared" si="33" ref="J61">+J60-J59-J58-J56</f>
        <v>43145.27</v>
      </c>
    </row>
    <row r="62" spans="3:10" ht="15">
      <c r="C62" s="3">
        <f aca="true" t="shared" si="34" ref="C62:J62">+C61/$J61</f>
        <v>0.06630743068707184</v>
      </c>
      <c r="D62" s="1">
        <f t="shared" si="34"/>
        <v>0.9169605382003637</v>
      </c>
      <c r="E62" s="1">
        <f t="shared" si="34"/>
        <v>0.0167320311125646</v>
      </c>
      <c r="F62" s="1">
        <f t="shared" si="34"/>
        <v>0</v>
      </c>
      <c r="G62" s="1">
        <f t="shared" si="34"/>
        <v>0</v>
      </c>
      <c r="H62" s="1">
        <f t="shared" si="34"/>
        <v>0</v>
      </c>
      <c r="I62" s="1">
        <f t="shared" si="34"/>
        <v>0</v>
      </c>
      <c r="J62">
        <f t="shared" si="34"/>
        <v>1</v>
      </c>
    </row>
    <row r="64" ht="15">
      <c r="A64" s="2">
        <v>2008</v>
      </c>
    </row>
    <row r="65" spans="1:10" ht="15">
      <c r="A65" t="s">
        <v>0</v>
      </c>
      <c r="B65" t="s">
        <v>1</v>
      </c>
      <c r="C65" t="s">
        <v>2</v>
      </c>
      <c r="D65" t="s">
        <v>3</v>
      </c>
      <c r="E65" t="s">
        <v>4</v>
      </c>
      <c r="F65" t="s">
        <v>5</v>
      </c>
      <c r="G65" t="s">
        <v>6</v>
      </c>
      <c r="H65" t="s">
        <v>7</v>
      </c>
      <c r="I65" t="s">
        <v>8</v>
      </c>
      <c r="J65" t="s">
        <v>9</v>
      </c>
    </row>
    <row r="66" spans="1:10" ht="15">
      <c r="A66">
        <v>13</v>
      </c>
      <c r="B66" t="s">
        <v>10</v>
      </c>
      <c r="C66">
        <v>183</v>
      </c>
      <c r="D66">
        <v>181.65</v>
      </c>
      <c r="E66">
        <v>959.3</v>
      </c>
      <c r="F66">
        <v>245.7</v>
      </c>
      <c r="G66">
        <v>16.5</v>
      </c>
      <c r="H66">
        <v>220.1</v>
      </c>
      <c r="I66">
        <v>0</v>
      </c>
      <c r="J66">
        <v>1806.25</v>
      </c>
    </row>
    <row r="67" spans="25:32" ht="15">
      <c r="Y67" s="35"/>
      <c r="Z67" s="35"/>
      <c r="AA67" s="35"/>
      <c r="AB67" s="35"/>
      <c r="AC67" s="35"/>
      <c r="AD67" s="35"/>
      <c r="AE67" s="35"/>
      <c r="AF67" s="35"/>
    </row>
    <row r="68" spans="1:10" ht="15">
      <c r="A68" t="s">
        <v>14</v>
      </c>
      <c r="B68" t="s">
        <v>15</v>
      </c>
      <c r="C68">
        <v>177.625</v>
      </c>
      <c r="D68">
        <f>4563.7+56.6</f>
        <v>4620.3</v>
      </c>
      <c r="E68">
        <v>61</v>
      </c>
      <c r="F68">
        <v>0</v>
      </c>
      <c r="G68">
        <v>0</v>
      </c>
      <c r="H68">
        <v>0</v>
      </c>
      <c r="I68">
        <v>0</v>
      </c>
      <c r="J68">
        <f>+C68+D68+E68</f>
        <v>4858.925</v>
      </c>
    </row>
    <row r="69" spans="1:10" ht="15.75" thickBot="1">
      <c r="A69" t="s">
        <v>17</v>
      </c>
      <c r="B69" t="s">
        <v>18</v>
      </c>
      <c r="C69">
        <v>7</v>
      </c>
      <c r="D69">
        <v>556.28</v>
      </c>
      <c r="E69">
        <v>57</v>
      </c>
      <c r="F69">
        <v>0</v>
      </c>
      <c r="G69">
        <v>0</v>
      </c>
      <c r="H69">
        <v>6</v>
      </c>
      <c r="I69">
        <v>0</v>
      </c>
      <c r="J69">
        <v>626.28</v>
      </c>
    </row>
    <row r="70" spans="1:32" ht="16.5" thickBot="1" thickTop="1">
      <c r="A70" t="s">
        <v>11</v>
      </c>
      <c r="B70" t="s">
        <v>9</v>
      </c>
      <c r="C70">
        <v>3576.649</v>
      </c>
      <c r="D70">
        <v>42964.465</v>
      </c>
      <c r="E70">
        <v>1715.801</v>
      </c>
      <c r="F70">
        <v>245.7</v>
      </c>
      <c r="G70">
        <v>16.5</v>
      </c>
      <c r="H70">
        <v>220.1</v>
      </c>
      <c r="I70">
        <v>0</v>
      </c>
      <c r="J70">
        <v>48739.215</v>
      </c>
      <c r="W70" s="7">
        <v>2022</v>
      </c>
      <c r="X70" s="5"/>
      <c r="Y70" s="5"/>
      <c r="Z70" s="5"/>
      <c r="AA70" s="5"/>
      <c r="AB70" s="5"/>
      <c r="AC70" s="5"/>
      <c r="AD70" s="5"/>
      <c r="AE70" s="5"/>
      <c r="AF70" s="5"/>
    </row>
    <row r="71" spans="2:32" ht="15.75" thickTop="1">
      <c r="B71" t="s">
        <v>16</v>
      </c>
      <c r="C71">
        <f>+C70-C69-C68-C66</f>
        <v>3209.024</v>
      </c>
      <c r="D71">
        <f aca="true" t="shared" si="35" ref="D71">+D70-D69-D68-D66</f>
        <v>37606.23499999999</v>
      </c>
      <c r="E71">
        <f aca="true" t="shared" si="36" ref="E71">+E70-E69-E68-E66</f>
        <v>638.501</v>
      </c>
      <c r="F71">
        <f aca="true" t="shared" si="37" ref="F71">+F70-F69-F68-F66</f>
        <v>0</v>
      </c>
      <c r="G71">
        <f aca="true" t="shared" si="38" ref="G71">+G70-G69-G68-G66</f>
        <v>0</v>
      </c>
      <c r="H71">
        <f aca="true" t="shared" si="39" ref="H71">+H70-H69-H68-H66</f>
        <v>-6</v>
      </c>
      <c r="I71">
        <f aca="true" t="shared" si="40" ref="I71">+I70-I69-I68-I66</f>
        <v>0</v>
      </c>
      <c r="J71">
        <f aca="true" t="shared" si="41" ref="J71">+J70-J69-J68-J66</f>
        <v>41447.759999999995</v>
      </c>
      <c r="W71" s="8" t="s">
        <v>0</v>
      </c>
      <c r="X71" s="23" t="s">
        <v>1</v>
      </c>
      <c r="Y71" s="23" t="s">
        <v>2</v>
      </c>
      <c r="Z71" s="23" t="s">
        <v>3</v>
      </c>
      <c r="AA71" s="23" t="s">
        <v>19</v>
      </c>
      <c r="AB71" s="23" t="s">
        <v>20</v>
      </c>
      <c r="AC71" s="23" t="s">
        <v>6</v>
      </c>
      <c r="AD71" s="23" t="s">
        <v>7</v>
      </c>
      <c r="AE71" s="23" t="s">
        <v>8</v>
      </c>
      <c r="AF71" s="23" t="s">
        <v>9</v>
      </c>
    </row>
    <row r="72" spans="3:32" ht="15">
      <c r="C72" s="3">
        <f aca="true" t="shared" si="42" ref="C72:J72">+C71/$J71</f>
        <v>0.07742333964489276</v>
      </c>
      <c r="D72" s="1">
        <f t="shared" si="42"/>
        <v>0.9073164629403374</v>
      </c>
      <c r="E72" s="1">
        <f t="shared" si="42"/>
        <v>0.01540495795188932</v>
      </c>
      <c r="F72" s="1">
        <f t="shared" si="42"/>
        <v>0</v>
      </c>
      <c r="G72" s="1">
        <f t="shared" si="42"/>
        <v>0</v>
      </c>
      <c r="H72" s="1">
        <f t="shared" si="42"/>
        <v>-0.00014476053711949695</v>
      </c>
      <c r="I72" s="1">
        <f t="shared" si="42"/>
        <v>0</v>
      </c>
      <c r="J72">
        <f t="shared" si="42"/>
        <v>1</v>
      </c>
      <c r="W72" s="22">
        <v>13</v>
      </c>
      <c r="X72" s="25" t="s">
        <v>10</v>
      </c>
      <c r="Y72" s="34">
        <v>69.9</v>
      </c>
      <c r="Z72" s="34">
        <v>251.1</v>
      </c>
      <c r="AA72" s="34">
        <v>635.6</v>
      </c>
      <c r="AB72" s="34">
        <v>105</v>
      </c>
      <c r="AC72" s="34">
        <v>18</v>
      </c>
      <c r="AD72" s="34">
        <v>112.5</v>
      </c>
      <c r="AE72" s="34">
        <v>0</v>
      </c>
      <c r="AF72" s="34">
        <v>1192.1</v>
      </c>
    </row>
    <row r="73" spans="23:32" ht="15">
      <c r="W73" s="22"/>
      <c r="X73" s="25"/>
      <c r="Y73" s="25"/>
      <c r="Z73" s="25"/>
      <c r="AA73" s="25"/>
      <c r="AB73" s="25"/>
      <c r="AC73" s="25"/>
      <c r="AD73" s="25"/>
      <c r="AE73" s="25"/>
      <c r="AF73" s="25"/>
    </row>
    <row r="74" spans="1:32" ht="15">
      <c r="A74" s="2">
        <v>2007</v>
      </c>
      <c r="W74" s="24" t="s">
        <v>12</v>
      </c>
      <c r="X74" s="26" t="s">
        <v>13</v>
      </c>
      <c r="Y74" s="36">
        <v>45</v>
      </c>
      <c r="Z74" s="36">
        <v>139.5</v>
      </c>
      <c r="AA74" s="36">
        <v>0</v>
      </c>
      <c r="AB74" s="36">
        <v>0</v>
      </c>
      <c r="AC74" s="36">
        <v>0</v>
      </c>
      <c r="AD74" s="36">
        <v>72</v>
      </c>
      <c r="AE74" s="36">
        <v>0</v>
      </c>
      <c r="AF74">
        <v>256.5</v>
      </c>
    </row>
    <row r="75" spans="1:32" ht="15">
      <c r="A75" t="s">
        <v>0</v>
      </c>
      <c r="B75" t="s">
        <v>1</v>
      </c>
      <c r="C75" t="s">
        <v>2</v>
      </c>
      <c r="D75" t="s">
        <v>3</v>
      </c>
      <c r="E75" t="s">
        <v>4</v>
      </c>
      <c r="F75" t="s">
        <v>5</v>
      </c>
      <c r="G75" t="s">
        <v>6</v>
      </c>
      <c r="H75" t="s">
        <v>7</v>
      </c>
      <c r="I75" t="s">
        <v>8</v>
      </c>
      <c r="J75" t="s">
        <v>9</v>
      </c>
      <c r="W75" s="24" t="s">
        <v>14</v>
      </c>
      <c r="X75" s="26" t="s">
        <v>15</v>
      </c>
      <c r="Y75" s="36">
        <v>0</v>
      </c>
      <c r="Z75" s="36">
        <v>2083.95</v>
      </c>
      <c r="AA75" s="36">
        <v>146.5</v>
      </c>
      <c r="AB75" s="36">
        <v>0</v>
      </c>
      <c r="AC75" s="36">
        <v>0</v>
      </c>
      <c r="AD75" s="36">
        <v>0</v>
      </c>
      <c r="AE75" s="36">
        <v>0</v>
      </c>
      <c r="AF75">
        <v>2230.45</v>
      </c>
    </row>
    <row r="76" spans="1:32" ht="15">
      <c r="A76">
        <v>13</v>
      </c>
      <c r="B76" t="s">
        <v>10</v>
      </c>
      <c r="C76">
        <v>169.75</v>
      </c>
      <c r="D76">
        <v>201.65</v>
      </c>
      <c r="E76">
        <v>933.7</v>
      </c>
      <c r="F76">
        <v>242.55</v>
      </c>
      <c r="G76">
        <v>16.5</v>
      </c>
      <c r="H76">
        <v>220</v>
      </c>
      <c r="I76">
        <v>0</v>
      </c>
      <c r="J76">
        <v>1784.15</v>
      </c>
      <c r="W76" s="22" t="s">
        <v>11</v>
      </c>
      <c r="X76" s="27" t="s">
        <v>9</v>
      </c>
      <c r="Y76">
        <v>2400.1</v>
      </c>
      <c r="Z76">
        <v>32037.3</v>
      </c>
      <c r="AA76">
        <v>3253.8</v>
      </c>
      <c r="AB76">
        <v>105</v>
      </c>
      <c r="AC76">
        <v>31.5</v>
      </c>
      <c r="AD76">
        <v>192</v>
      </c>
      <c r="AE76">
        <v>0</v>
      </c>
      <c r="AF76">
        <v>38019.700000000004</v>
      </c>
    </row>
    <row r="77" spans="23:32" ht="15">
      <c r="W77" s="22"/>
      <c r="X77" s="27" t="s">
        <v>16</v>
      </c>
      <c r="Y77" s="31">
        <v>2285.2</v>
      </c>
      <c r="Z77" s="31">
        <v>29562.75</v>
      </c>
      <c r="AA77" s="31">
        <v>2471.7000000000003</v>
      </c>
      <c r="AB77" s="31">
        <v>0</v>
      </c>
      <c r="AC77" s="31">
        <v>13.5</v>
      </c>
      <c r="AD77" s="31">
        <v>7.5</v>
      </c>
      <c r="AE77" s="31">
        <v>0</v>
      </c>
      <c r="AF77" s="31">
        <v>34340.65000000001</v>
      </c>
    </row>
    <row r="78" spans="1:32" ht="15">
      <c r="A78" t="s">
        <v>14</v>
      </c>
      <c r="B78" t="s">
        <v>15</v>
      </c>
      <c r="C78">
        <v>96.78</v>
      </c>
      <c r="D78">
        <f>4054.947+90.75</f>
        <v>4145.697</v>
      </c>
      <c r="E78">
        <v>11.5</v>
      </c>
      <c r="F78">
        <v>0</v>
      </c>
      <c r="G78">
        <v>0</v>
      </c>
      <c r="H78">
        <v>0</v>
      </c>
      <c r="I78">
        <v>0</v>
      </c>
      <c r="J78">
        <f>+C78+D78+E78</f>
        <v>4253.977</v>
      </c>
      <c r="W78" s="22"/>
      <c r="X78" s="27"/>
      <c r="Y78" s="28">
        <v>0.06654504210025143</v>
      </c>
      <c r="Z78" s="28">
        <v>0.8608675141559636</v>
      </c>
      <c r="AA78" s="28">
        <v>0.07197592357745121</v>
      </c>
      <c r="AB78" s="28">
        <v>0</v>
      </c>
      <c r="AC78" s="28">
        <v>0.000393120106928669</v>
      </c>
      <c r="AD78" s="28">
        <v>0.0002184000594048161</v>
      </c>
      <c r="AE78" s="28">
        <v>0</v>
      </c>
      <c r="AF78" s="28">
        <v>1</v>
      </c>
    </row>
    <row r="79" spans="1:10" ht="15">
      <c r="A79" t="s">
        <v>17</v>
      </c>
      <c r="B79" t="s">
        <v>18</v>
      </c>
      <c r="C79">
        <v>4</v>
      </c>
      <c r="D79">
        <v>1021.26</v>
      </c>
      <c r="E79">
        <v>58</v>
      </c>
      <c r="F79">
        <v>0</v>
      </c>
      <c r="G79">
        <v>0</v>
      </c>
      <c r="H79">
        <v>6</v>
      </c>
      <c r="I79">
        <v>0</v>
      </c>
      <c r="J79">
        <v>1089.26</v>
      </c>
    </row>
    <row r="80" spans="1:10" ht="15">
      <c r="A80" t="s">
        <v>11</v>
      </c>
      <c r="B80" t="s">
        <v>9</v>
      </c>
      <c r="C80">
        <v>3399.364</v>
      </c>
      <c r="D80">
        <v>43765.541</v>
      </c>
      <c r="E80">
        <v>1634.87</v>
      </c>
      <c r="F80">
        <v>242.55</v>
      </c>
      <c r="G80">
        <v>16.5</v>
      </c>
      <c r="H80">
        <v>220</v>
      </c>
      <c r="I80">
        <v>0</v>
      </c>
      <c r="J80">
        <v>49278.825</v>
      </c>
    </row>
    <row r="81" spans="2:10" ht="15">
      <c r="B81" t="s">
        <v>16</v>
      </c>
      <c r="C81">
        <f>+C80-C79-C78-C76</f>
        <v>3128.834</v>
      </c>
      <c r="D81">
        <f aca="true" t="shared" si="43" ref="D81">+D80-D79-D78-D76</f>
        <v>38396.933999999994</v>
      </c>
      <c r="E81">
        <f aca="true" t="shared" si="44" ref="E81">+E80-E79-E78-E76</f>
        <v>631.6699999999998</v>
      </c>
      <c r="F81">
        <f aca="true" t="shared" si="45" ref="F81">+F80-F79-F78-F76</f>
        <v>0</v>
      </c>
      <c r="G81">
        <f aca="true" t="shared" si="46" ref="G81">+G80-G79-G78-G76</f>
        <v>0</v>
      </c>
      <c r="H81">
        <f aca="true" t="shared" si="47" ref="H81">+H80-H79-H78-H76</f>
        <v>-6</v>
      </c>
      <c r="I81">
        <f aca="true" t="shared" si="48" ref="I81">+I80-I79-I78-I76</f>
        <v>0</v>
      </c>
      <c r="J81">
        <f aca="true" t="shared" si="49" ref="J81">+J80-J79-J78-J76</f>
        <v>42151.437999999995</v>
      </c>
    </row>
    <row r="82" spans="3:10" ht="15">
      <c r="C82" s="3">
        <f aca="true" t="shared" si="50" ref="C82:J82">+C81/$J81</f>
        <v>0.07422840473437704</v>
      </c>
      <c r="D82" s="1">
        <f t="shared" si="50"/>
        <v>0.9109282108003053</v>
      </c>
      <c r="E82" s="1">
        <f t="shared" si="50"/>
        <v>0.014985728363525817</v>
      </c>
      <c r="F82" s="1">
        <f t="shared" si="50"/>
        <v>0</v>
      </c>
      <c r="G82" s="1">
        <f t="shared" si="50"/>
        <v>0</v>
      </c>
      <c r="H82" s="1">
        <f t="shared" si="50"/>
        <v>-0.0001423438982081703</v>
      </c>
      <c r="I82" s="1">
        <f t="shared" si="50"/>
        <v>0</v>
      </c>
      <c r="J82">
        <f t="shared" si="50"/>
        <v>1</v>
      </c>
    </row>
    <row r="84" ht="15">
      <c r="A84" s="2">
        <v>2006</v>
      </c>
    </row>
    <row r="85" spans="1:10" ht="15">
      <c r="A85" t="s">
        <v>0</v>
      </c>
      <c r="B85" t="s">
        <v>1</v>
      </c>
      <c r="C85" t="s">
        <v>2</v>
      </c>
      <c r="D85" t="s">
        <v>3</v>
      </c>
      <c r="E85" t="s">
        <v>4</v>
      </c>
      <c r="F85" t="s">
        <v>5</v>
      </c>
      <c r="G85" t="s">
        <v>6</v>
      </c>
      <c r="H85" t="s">
        <v>7</v>
      </c>
      <c r="I85" t="s">
        <v>8</v>
      </c>
      <c r="J85" t="s">
        <v>9</v>
      </c>
    </row>
    <row r="86" spans="1:10" ht="15">
      <c r="A86">
        <v>13</v>
      </c>
      <c r="B86" t="s">
        <v>10</v>
      </c>
      <c r="C86">
        <v>176.15</v>
      </c>
      <c r="D86">
        <v>214</v>
      </c>
      <c r="E86">
        <v>960.1</v>
      </c>
      <c r="F86">
        <v>246</v>
      </c>
      <c r="G86">
        <v>16.5</v>
      </c>
      <c r="H86">
        <v>218</v>
      </c>
      <c r="I86">
        <v>0</v>
      </c>
      <c r="J86">
        <v>1830.75</v>
      </c>
    </row>
    <row r="88" spans="1:10" ht="15">
      <c r="A88" t="s">
        <v>14</v>
      </c>
      <c r="B88" t="s">
        <v>15</v>
      </c>
      <c r="C88">
        <v>0</v>
      </c>
      <c r="D88">
        <f>3250.93+103.5</f>
        <v>3354.43</v>
      </c>
      <c r="E88">
        <v>0</v>
      </c>
      <c r="F88">
        <v>0</v>
      </c>
      <c r="G88">
        <v>0</v>
      </c>
      <c r="H88">
        <v>0</v>
      </c>
      <c r="I88">
        <v>0</v>
      </c>
      <c r="J88">
        <f>+D88</f>
        <v>3354.43</v>
      </c>
    </row>
    <row r="89" spans="1:10" ht="15">
      <c r="A89" t="s">
        <v>17</v>
      </c>
      <c r="B89" t="s">
        <v>18</v>
      </c>
      <c r="C89">
        <v>56</v>
      </c>
      <c r="D89">
        <v>1197.8</v>
      </c>
      <c r="E89">
        <v>63</v>
      </c>
      <c r="F89">
        <v>0</v>
      </c>
      <c r="G89">
        <v>0</v>
      </c>
      <c r="H89">
        <v>8</v>
      </c>
      <c r="I89">
        <v>0</v>
      </c>
      <c r="J89">
        <v>1324.8</v>
      </c>
    </row>
    <row r="90" spans="1:10" ht="15">
      <c r="A90" t="s">
        <v>11</v>
      </c>
      <c r="B90" t="s">
        <v>9</v>
      </c>
      <c r="C90">
        <v>3365.205</v>
      </c>
      <c r="D90">
        <v>43548.665</v>
      </c>
      <c r="E90">
        <v>1580.46</v>
      </c>
      <c r="F90">
        <v>246</v>
      </c>
      <c r="G90">
        <v>16.5</v>
      </c>
      <c r="H90">
        <v>218</v>
      </c>
      <c r="I90">
        <v>0</v>
      </c>
      <c r="J90">
        <v>48974.83</v>
      </c>
    </row>
    <row r="91" spans="2:10" ht="15">
      <c r="B91" t="s">
        <v>16</v>
      </c>
      <c r="C91">
        <f>+C90-C89-C88-C86</f>
        <v>3133.055</v>
      </c>
      <c r="D91">
        <f aca="true" t="shared" si="51" ref="D91">+D90-D89-D88-D86</f>
        <v>38782.435</v>
      </c>
      <c r="E91">
        <f aca="true" t="shared" si="52" ref="E91">+E90-E89-E88-E86</f>
        <v>557.36</v>
      </c>
      <c r="F91">
        <f aca="true" t="shared" si="53" ref="F91">+F90-F89-F88-F86</f>
        <v>0</v>
      </c>
      <c r="G91">
        <f aca="true" t="shared" si="54" ref="G91">+G90-G89-G88-G86</f>
        <v>0</v>
      </c>
      <c r="H91">
        <f aca="true" t="shared" si="55" ref="H91">+H90-H89-H88-H86</f>
        <v>-8</v>
      </c>
      <c r="I91">
        <f aca="true" t="shared" si="56" ref="I91">+I90-I89-I88-I86</f>
        <v>0</v>
      </c>
      <c r="J91">
        <f aca="true" t="shared" si="57" ref="J91">+J90-J89-J88-J86</f>
        <v>42464.85</v>
      </c>
    </row>
    <row r="92" spans="3:10" ht="15">
      <c r="C92" s="3">
        <f aca="true" t="shared" si="58" ref="C92:J92">+C91/$J91</f>
        <v>0.07377996154466576</v>
      </c>
      <c r="D92" s="1">
        <f t="shared" si="58"/>
        <v>0.9132832212994982</v>
      </c>
      <c r="E92" s="1">
        <f t="shared" si="58"/>
        <v>0.013125208260478962</v>
      </c>
      <c r="F92" s="1">
        <f t="shared" si="58"/>
        <v>0</v>
      </c>
      <c r="G92" s="1">
        <f t="shared" si="58"/>
        <v>0</v>
      </c>
      <c r="H92" s="1">
        <f t="shared" si="58"/>
        <v>-0.00018839110464301652</v>
      </c>
      <c r="I92" s="1">
        <f t="shared" si="58"/>
        <v>0</v>
      </c>
      <c r="J92">
        <f t="shared" si="58"/>
        <v>1</v>
      </c>
    </row>
    <row r="94" ht="15">
      <c r="A94" s="2">
        <v>2005</v>
      </c>
    </row>
    <row r="95" spans="1:10" ht="15">
      <c r="A95" t="s">
        <v>0</v>
      </c>
      <c r="B95" t="s">
        <v>1</v>
      </c>
      <c r="C95" t="s">
        <v>2</v>
      </c>
      <c r="D95" t="s">
        <v>3</v>
      </c>
      <c r="E95" t="s">
        <v>4</v>
      </c>
      <c r="F95" t="s">
        <v>5</v>
      </c>
      <c r="G95" t="s">
        <v>6</v>
      </c>
      <c r="H95" t="s">
        <v>7</v>
      </c>
      <c r="I95" t="s">
        <v>8</v>
      </c>
      <c r="J95" t="s">
        <v>9</v>
      </c>
    </row>
    <row r="96" spans="1:10" ht="15">
      <c r="A96">
        <v>13</v>
      </c>
      <c r="B96" t="s">
        <v>10</v>
      </c>
      <c r="C96">
        <v>161.65</v>
      </c>
      <c r="D96">
        <v>185.5</v>
      </c>
      <c r="E96">
        <v>937.3</v>
      </c>
      <c r="F96">
        <v>236.8</v>
      </c>
      <c r="G96">
        <v>16.5</v>
      </c>
      <c r="H96">
        <v>223.5</v>
      </c>
      <c r="I96">
        <v>0</v>
      </c>
      <c r="J96">
        <v>1761.25</v>
      </c>
    </row>
    <row r="98" spans="1:10" ht="15">
      <c r="A98" t="s">
        <v>12</v>
      </c>
      <c r="B98" t="s">
        <v>13</v>
      </c>
      <c r="C98">
        <v>0</v>
      </c>
      <c r="D98">
        <v>103.5</v>
      </c>
      <c r="E98">
        <v>0</v>
      </c>
      <c r="F98">
        <v>0</v>
      </c>
      <c r="G98">
        <v>0</v>
      </c>
      <c r="H98">
        <v>0</v>
      </c>
      <c r="I98">
        <v>0</v>
      </c>
      <c r="J98">
        <v>103.5</v>
      </c>
    </row>
    <row r="99" spans="1:10" ht="15">
      <c r="A99" t="s">
        <v>17</v>
      </c>
      <c r="B99" t="s">
        <v>18</v>
      </c>
      <c r="C99">
        <v>42.46</v>
      </c>
      <c r="D99">
        <v>2601.68</v>
      </c>
      <c r="E99">
        <v>54</v>
      </c>
      <c r="F99">
        <v>0</v>
      </c>
      <c r="G99">
        <v>0</v>
      </c>
      <c r="H99">
        <v>0</v>
      </c>
      <c r="I99">
        <v>0</v>
      </c>
      <c r="J99">
        <v>2698.14</v>
      </c>
    </row>
    <row r="100" spans="1:10" ht="15">
      <c r="A100" t="s">
        <v>11</v>
      </c>
      <c r="B100" t="s">
        <v>9</v>
      </c>
      <c r="C100">
        <v>3406.28</v>
      </c>
      <c r="D100">
        <v>40590.31</v>
      </c>
      <c r="E100">
        <v>1564.59</v>
      </c>
      <c r="F100">
        <v>236.8</v>
      </c>
      <c r="G100">
        <v>16.5</v>
      </c>
      <c r="H100">
        <v>223.5</v>
      </c>
      <c r="I100">
        <v>0</v>
      </c>
      <c r="J100">
        <v>46037.98</v>
      </c>
    </row>
    <row r="101" spans="2:10" ht="15">
      <c r="B101" t="s">
        <v>16</v>
      </c>
      <c r="C101">
        <f>+C100-C99-C98-C96</f>
        <v>3202.17</v>
      </c>
      <c r="D101">
        <f aca="true" t="shared" si="59" ref="D101">+D100-D99-D98-D96</f>
        <v>37699.63</v>
      </c>
      <c r="E101">
        <f aca="true" t="shared" si="60" ref="E101">+E100-E99-E98-E96</f>
        <v>573.29</v>
      </c>
      <c r="F101">
        <f aca="true" t="shared" si="61" ref="F101">+F100-F99-F98-F96</f>
        <v>0</v>
      </c>
      <c r="G101">
        <f aca="true" t="shared" si="62" ref="G101">+G100-G99-G98-G96</f>
        <v>0</v>
      </c>
      <c r="H101">
        <f aca="true" t="shared" si="63" ref="H101">+H100-H99-H98-H96</f>
        <v>0</v>
      </c>
      <c r="I101">
        <f aca="true" t="shared" si="64" ref="I101">+I100-I99-I98-I96</f>
        <v>0</v>
      </c>
      <c r="J101">
        <f aca="true" t="shared" si="65" ref="J101">+J100-J99-J98-J96</f>
        <v>41475.090000000004</v>
      </c>
    </row>
    <row r="102" spans="3:10" ht="15">
      <c r="C102" s="3">
        <f aca="true" t="shared" si="66" ref="C102:J102">+C101/$J101</f>
        <v>0.07720706573511955</v>
      </c>
      <c r="D102" s="1">
        <f t="shared" si="66"/>
        <v>0.9089704205584603</v>
      </c>
      <c r="E102" s="1">
        <f t="shared" si="66"/>
        <v>0.013822513706419924</v>
      </c>
      <c r="F102" s="1">
        <f t="shared" si="66"/>
        <v>0</v>
      </c>
      <c r="G102" s="1">
        <f t="shared" si="66"/>
        <v>0</v>
      </c>
      <c r="H102" s="1">
        <f t="shared" si="66"/>
        <v>0</v>
      </c>
      <c r="I102" s="1">
        <f t="shared" si="66"/>
        <v>0</v>
      </c>
      <c r="J102">
        <f t="shared" si="66"/>
        <v>1</v>
      </c>
    </row>
    <row r="104" ht="15">
      <c r="A104" s="2">
        <v>2004</v>
      </c>
    </row>
    <row r="105" spans="1:10" ht="15">
      <c r="A105" t="s">
        <v>0</v>
      </c>
      <c r="B105" t="s">
        <v>1</v>
      </c>
      <c r="C105" t="s">
        <v>2</v>
      </c>
      <c r="D105" t="s">
        <v>3</v>
      </c>
      <c r="E105" t="s">
        <v>4</v>
      </c>
      <c r="F105" t="s">
        <v>5</v>
      </c>
      <c r="G105" t="s">
        <v>6</v>
      </c>
      <c r="H105" t="s">
        <v>7</v>
      </c>
      <c r="I105" t="s">
        <v>8</v>
      </c>
      <c r="J105" t="s">
        <v>9</v>
      </c>
    </row>
    <row r="106" spans="1:10" ht="15">
      <c r="A106">
        <v>13</v>
      </c>
      <c r="B106" t="s">
        <v>10</v>
      </c>
      <c r="C106">
        <v>154.6</v>
      </c>
      <c r="D106">
        <v>171.5</v>
      </c>
      <c r="E106">
        <v>933.55</v>
      </c>
      <c r="F106">
        <v>252.4</v>
      </c>
      <c r="G106">
        <v>10.5</v>
      </c>
      <c r="H106">
        <v>224</v>
      </c>
      <c r="I106">
        <v>0</v>
      </c>
      <c r="J106">
        <v>1746.55</v>
      </c>
    </row>
    <row r="108" spans="1:10" ht="15">
      <c r="A108" t="s">
        <v>12</v>
      </c>
      <c r="B108" t="s">
        <v>13</v>
      </c>
      <c r="C108">
        <v>0</v>
      </c>
      <c r="D108">
        <v>103.5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103.5</v>
      </c>
    </row>
    <row r="109" spans="1:10" ht="15">
      <c r="A109" t="s">
        <v>17</v>
      </c>
      <c r="B109" t="s">
        <v>18</v>
      </c>
      <c r="C109">
        <v>36.48</v>
      </c>
      <c r="D109">
        <v>1935.16</v>
      </c>
      <c r="E109">
        <v>82</v>
      </c>
      <c r="F109">
        <v>0</v>
      </c>
      <c r="G109">
        <v>0</v>
      </c>
      <c r="H109">
        <v>0</v>
      </c>
      <c r="I109">
        <v>0</v>
      </c>
      <c r="J109">
        <v>2053.64</v>
      </c>
    </row>
    <row r="110" spans="1:10" ht="15">
      <c r="A110" t="s">
        <v>11</v>
      </c>
      <c r="B110" t="s">
        <v>9</v>
      </c>
      <c r="C110">
        <v>3270.51</v>
      </c>
      <c r="D110">
        <v>39721.4</v>
      </c>
      <c r="E110">
        <v>1331.79</v>
      </c>
      <c r="F110">
        <v>252.4</v>
      </c>
      <c r="G110">
        <v>10.5</v>
      </c>
      <c r="H110">
        <v>224</v>
      </c>
      <c r="I110">
        <v>0</v>
      </c>
      <c r="J110">
        <v>44810.6</v>
      </c>
    </row>
    <row r="111" spans="2:10" ht="15">
      <c r="B111" t="s">
        <v>16</v>
      </c>
      <c r="C111">
        <f>+C110-C109-C108-C106</f>
        <v>3079.4300000000003</v>
      </c>
      <c r="D111">
        <f aca="true" t="shared" si="67" ref="D111">+D110-D109-D108-D106</f>
        <v>37511.24</v>
      </c>
      <c r="E111">
        <f aca="true" t="shared" si="68" ref="E111">+E110-E109-E108-E106</f>
        <v>316.24</v>
      </c>
      <c r="F111">
        <f aca="true" t="shared" si="69" ref="F111">+F110-F109-F108-F106</f>
        <v>0</v>
      </c>
      <c r="G111">
        <f aca="true" t="shared" si="70" ref="G111">+G110-G109-G108-G106</f>
        <v>0</v>
      </c>
      <c r="H111">
        <f aca="true" t="shared" si="71" ref="H111">+H110-H109-H108-H106</f>
        <v>0</v>
      </c>
      <c r="I111">
        <f aca="true" t="shared" si="72" ref="I111">+I110-I109-I108-I106</f>
        <v>0</v>
      </c>
      <c r="J111">
        <f aca="true" t="shared" si="73" ref="J111">+J110-J109-J108-J106</f>
        <v>40906.909999999996</v>
      </c>
    </row>
    <row r="112" spans="3:10" ht="15">
      <c r="C112" s="3">
        <f aca="true" t="shared" si="74" ref="C112:J112">+C111/$J111</f>
        <v>0.07527896876102352</v>
      </c>
      <c r="D112" s="1">
        <f t="shared" si="74"/>
        <v>0.9169903079944196</v>
      </c>
      <c r="E112" s="1">
        <f t="shared" si="74"/>
        <v>0.007730723244556972</v>
      </c>
      <c r="F112" s="1">
        <f t="shared" si="74"/>
        <v>0</v>
      </c>
      <c r="G112" s="1">
        <f t="shared" si="74"/>
        <v>0</v>
      </c>
      <c r="H112" s="1">
        <f t="shared" si="74"/>
        <v>0</v>
      </c>
      <c r="I112" s="1">
        <f t="shared" si="74"/>
        <v>0</v>
      </c>
      <c r="J112">
        <f t="shared" si="74"/>
        <v>1</v>
      </c>
    </row>
    <row r="114" ht="15">
      <c r="A114" s="2">
        <v>2003</v>
      </c>
    </row>
    <row r="115" spans="1:10" ht="15">
      <c r="A115" t="s">
        <v>0</v>
      </c>
      <c r="B115" t="s">
        <v>1</v>
      </c>
      <c r="C115" t="s">
        <v>2</v>
      </c>
      <c r="D115" t="s">
        <v>3</v>
      </c>
      <c r="E115" t="s">
        <v>4</v>
      </c>
      <c r="F115" t="s">
        <v>5</v>
      </c>
      <c r="G115" t="s">
        <v>6</v>
      </c>
      <c r="H115" t="s">
        <v>7</v>
      </c>
      <c r="I115" t="s">
        <v>8</v>
      </c>
      <c r="J115" t="s">
        <v>9</v>
      </c>
    </row>
    <row r="116" spans="1:10" ht="15">
      <c r="A116">
        <v>13</v>
      </c>
      <c r="B116" t="s">
        <v>10</v>
      </c>
      <c r="C116">
        <v>149.1</v>
      </c>
      <c r="D116">
        <v>138.6</v>
      </c>
      <c r="E116">
        <v>872.75</v>
      </c>
      <c r="F116">
        <v>253.4</v>
      </c>
      <c r="G116">
        <v>10.5</v>
      </c>
      <c r="H116">
        <v>232</v>
      </c>
      <c r="I116">
        <v>0</v>
      </c>
      <c r="J116">
        <v>1656.35</v>
      </c>
    </row>
    <row r="118" spans="1:10" ht="15">
      <c r="A118" t="s">
        <v>12</v>
      </c>
      <c r="B118" t="s">
        <v>13</v>
      </c>
      <c r="C118">
        <v>0</v>
      </c>
      <c r="D118">
        <v>72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72</v>
      </c>
    </row>
    <row r="119" spans="1:10" ht="15">
      <c r="A119" t="s">
        <v>17</v>
      </c>
      <c r="B119" t="s">
        <v>18</v>
      </c>
      <c r="C119">
        <v>51.41</v>
      </c>
      <c r="D119">
        <v>1551.17</v>
      </c>
      <c r="E119">
        <v>37</v>
      </c>
      <c r="F119">
        <v>0</v>
      </c>
      <c r="G119">
        <v>0</v>
      </c>
      <c r="H119">
        <v>0</v>
      </c>
      <c r="I119">
        <v>0</v>
      </c>
      <c r="J119">
        <v>1639.58</v>
      </c>
    </row>
    <row r="120" spans="1:10" ht="15">
      <c r="A120" t="s">
        <v>11</v>
      </c>
      <c r="B120" t="s">
        <v>9</v>
      </c>
      <c r="C120">
        <v>3440.74</v>
      </c>
      <c r="D120">
        <v>38484.7</v>
      </c>
      <c r="E120">
        <v>1144.96</v>
      </c>
      <c r="F120">
        <v>253.4</v>
      </c>
      <c r="G120">
        <v>10.5</v>
      </c>
      <c r="H120">
        <v>232</v>
      </c>
      <c r="I120">
        <v>0</v>
      </c>
      <c r="J120">
        <v>43566.3</v>
      </c>
    </row>
    <row r="121" spans="2:10" ht="15">
      <c r="B121" t="s">
        <v>16</v>
      </c>
      <c r="C121">
        <f>+C120-C119-C118-C116</f>
        <v>3240.23</v>
      </c>
      <c r="D121">
        <f aca="true" t="shared" si="75" ref="D121">+D120-D119-D118-D116</f>
        <v>36722.93</v>
      </c>
      <c r="E121">
        <f aca="true" t="shared" si="76" ref="E121">+E120-E119-E118-E116</f>
        <v>235.21000000000004</v>
      </c>
      <c r="F121">
        <f aca="true" t="shared" si="77" ref="F121">+F120-F119-F118-F116</f>
        <v>0</v>
      </c>
      <c r="G121">
        <f aca="true" t="shared" si="78" ref="G121">+G120-G119-G118-G116</f>
        <v>0</v>
      </c>
      <c r="H121">
        <f aca="true" t="shared" si="79" ref="H121">+H120-H119-H118-H116</f>
        <v>0</v>
      </c>
      <c r="I121">
        <f aca="true" t="shared" si="80" ref="I121">+I120-I119-I118-I116</f>
        <v>0</v>
      </c>
      <c r="J121">
        <f aca="true" t="shared" si="81" ref="J121">+J120-J119-J118-J116</f>
        <v>40198.37</v>
      </c>
    </row>
    <row r="122" spans="3:10" ht="15">
      <c r="C122" s="3">
        <f aca="true" t="shared" si="82" ref="C122:J122">+C121/$J121</f>
        <v>0.08060600467133368</v>
      </c>
      <c r="D122" s="1">
        <f t="shared" si="82"/>
        <v>0.9135427630523326</v>
      </c>
      <c r="E122" s="1">
        <f t="shared" si="82"/>
        <v>0.005851232276333593</v>
      </c>
      <c r="F122" s="1">
        <f t="shared" si="82"/>
        <v>0</v>
      </c>
      <c r="G122" s="1">
        <f t="shared" si="82"/>
        <v>0</v>
      </c>
      <c r="H122" s="1">
        <f t="shared" si="82"/>
        <v>0</v>
      </c>
      <c r="I122" s="1">
        <f t="shared" si="82"/>
        <v>0</v>
      </c>
      <c r="J122">
        <f t="shared" si="82"/>
        <v>1</v>
      </c>
    </row>
    <row r="124" ht="15">
      <c r="A124" s="2">
        <v>2002</v>
      </c>
    </row>
    <row r="125" spans="1:10" ht="15">
      <c r="A125" t="s">
        <v>0</v>
      </c>
      <c r="B125" t="s">
        <v>1</v>
      </c>
      <c r="C125" t="s">
        <v>2</v>
      </c>
      <c r="D125" t="s">
        <v>3</v>
      </c>
      <c r="E125" t="s">
        <v>4</v>
      </c>
      <c r="F125" t="s">
        <v>5</v>
      </c>
      <c r="G125" t="s">
        <v>6</v>
      </c>
      <c r="H125" t="s">
        <v>7</v>
      </c>
      <c r="I125" t="s">
        <v>8</v>
      </c>
      <c r="J125" t="s">
        <v>9</v>
      </c>
    </row>
    <row r="126" spans="1:10" ht="15">
      <c r="A126">
        <v>13</v>
      </c>
      <c r="B126" t="s">
        <v>10</v>
      </c>
      <c r="C126">
        <v>146</v>
      </c>
      <c r="D126">
        <v>128.5</v>
      </c>
      <c r="E126">
        <v>880.45</v>
      </c>
      <c r="F126">
        <v>259.5</v>
      </c>
      <c r="G126">
        <v>10.5</v>
      </c>
      <c r="H126">
        <v>222.25</v>
      </c>
      <c r="I126">
        <v>0</v>
      </c>
      <c r="J126">
        <v>1647.2</v>
      </c>
    </row>
    <row r="128" spans="1:10" ht="15">
      <c r="A128" t="s">
        <v>12</v>
      </c>
      <c r="B128" t="s">
        <v>13</v>
      </c>
      <c r="C128">
        <v>0</v>
      </c>
      <c r="D128">
        <v>67.5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67.5</v>
      </c>
    </row>
    <row r="129" spans="1:10" ht="15">
      <c r="A129" t="s">
        <v>17</v>
      </c>
      <c r="B129" t="s">
        <v>18</v>
      </c>
      <c r="C129">
        <v>71</v>
      </c>
      <c r="D129">
        <v>1888.18</v>
      </c>
      <c r="E129">
        <v>32</v>
      </c>
      <c r="F129">
        <v>0</v>
      </c>
      <c r="G129">
        <v>0</v>
      </c>
      <c r="H129">
        <v>0</v>
      </c>
      <c r="I129">
        <v>0</v>
      </c>
      <c r="J129">
        <v>1991.18</v>
      </c>
    </row>
    <row r="130" spans="1:10" ht="15">
      <c r="A130" t="s">
        <v>11</v>
      </c>
      <c r="B130" t="s">
        <v>9</v>
      </c>
      <c r="C130">
        <v>3342</v>
      </c>
      <c r="D130">
        <v>37374.49</v>
      </c>
      <c r="E130">
        <v>1134.1</v>
      </c>
      <c r="F130">
        <v>259.5</v>
      </c>
      <c r="G130">
        <v>10.5</v>
      </c>
      <c r="H130">
        <v>222.25</v>
      </c>
      <c r="I130">
        <v>0</v>
      </c>
      <c r="J130">
        <v>42342.84</v>
      </c>
    </row>
    <row r="131" spans="2:10" ht="15">
      <c r="B131" t="s">
        <v>16</v>
      </c>
      <c r="C131">
        <f>+C130-C129-C128-C126</f>
        <v>3125</v>
      </c>
      <c r="D131">
        <f aca="true" t="shared" si="83" ref="D131">+D130-D129-D128-D126</f>
        <v>35290.31</v>
      </c>
      <c r="E131">
        <f aca="true" t="shared" si="84" ref="E131">+E130-E129-E128-E126</f>
        <v>221.64999999999986</v>
      </c>
      <c r="F131">
        <f aca="true" t="shared" si="85" ref="F131">+F130-F129-F128-F126</f>
        <v>0</v>
      </c>
      <c r="G131">
        <f aca="true" t="shared" si="86" ref="G131">+G130-G129-G128-G126</f>
        <v>0</v>
      </c>
      <c r="H131">
        <f aca="true" t="shared" si="87" ref="H131">+H130-H129-H128-H126</f>
        <v>0</v>
      </c>
      <c r="I131">
        <f aca="true" t="shared" si="88" ref="I131">+I130-I129-I128-I126</f>
        <v>0</v>
      </c>
      <c r="J131">
        <f aca="true" t="shared" si="89" ref="J131">+J130-J129-J128-J126</f>
        <v>38636.96</v>
      </c>
    </row>
    <row r="132" spans="3:10" ht="15">
      <c r="C132" s="3">
        <f aca="true" t="shared" si="90" ref="C132:J132">+C131/$J131</f>
        <v>0.08088110451753969</v>
      </c>
      <c r="D132" s="1">
        <f t="shared" si="90"/>
        <v>0.9133821605012402</v>
      </c>
      <c r="E132" s="1">
        <f t="shared" si="90"/>
        <v>0.005736734981220051</v>
      </c>
      <c r="F132" s="1">
        <f t="shared" si="90"/>
        <v>0</v>
      </c>
      <c r="G132" s="1">
        <f t="shared" si="90"/>
        <v>0</v>
      </c>
      <c r="H132" s="1">
        <f t="shared" si="90"/>
        <v>0</v>
      </c>
      <c r="I132" s="1">
        <f t="shared" si="90"/>
        <v>0</v>
      </c>
      <c r="J132">
        <f t="shared" si="90"/>
        <v>1</v>
      </c>
    </row>
    <row r="134" ht="15">
      <c r="A134" s="2">
        <v>2001</v>
      </c>
    </row>
    <row r="135" spans="1:10" ht="15">
      <c r="A135" t="s">
        <v>0</v>
      </c>
      <c r="B135" t="s">
        <v>1</v>
      </c>
      <c r="C135" t="s">
        <v>2</v>
      </c>
      <c r="D135" t="s">
        <v>3</v>
      </c>
      <c r="E135" t="s">
        <v>4</v>
      </c>
      <c r="F135" t="s">
        <v>5</v>
      </c>
      <c r="G135" t="s">
        <v>6</v>
      </c>
      <c r="H135" t="s">
        <v>7</v>
      </c>
      <c r="I135" t="s">
        <v>8</v>
      </c>
      <c r="J135" t="s">
        <v>9</v>
      </c>
    </row>
    <row r="136" spans="1:10" ht="15">
      <c r="A136">
        <v>13</v>
      </c>
      <c r="B136" t="s">
        <v>10</v>
      </c>
      <c r="C136">
        <v>134.5</v>
      </c>
      <c r="D136">
        <v>154</v>
      </c>
      <c r="E136">
        <v>810.8</v>
      </c>
      <c r="F136">
        <v>229.25</v>
      </c>
      <c r="G136">
        <v>4.5</v>
      </c>
      <c r="H136">
        <v>178.25</v>
      </c>
      <c r="I136">
        <v>0</v>
      </c>
      <c r="J136">
        <v>1511.3</v>
      </c>
    </row>
    <row r="138" spans="1:10" ht="15">
      <c r="A138" t="s">
        <v>12</v>
      </c>
      <c r="B138" t="s">
        <v>13</v>
      </c>
      <c r="C138">
        <v>0</v>
      </c>
      <c r="D138">
        <v>69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69</v>
      </c>
    </row>
    <row r="139" spans="1:10" ht="15">
      <c r="A139" t="s">
        <v>17</v>
      </c>
      <c r="B139" t="s">
        <v>18</v>
      </c>
      <c r="C139">
        <v>20</v>
      </c>
      <c r="D139">
        <v>1824.62</v>
      </c>
      <c r="E139">
        <v>20</v>
      </c>
      <c r="F139">
        <v>0</v>
      </c>
      <c r="G139">
        <v>0</v>
      </c>
      <c r="H139">
        <v>0</v>
      </c>
      <c r="I139">
        <v>0</v>
      </c>
      <c r="J139">
        <v>1864.62</v>
      </c>
    </row>
    <row r="140" spans="1:10" ht="15">
      <c r="A140" t="s">
        <v>11</v>
      </c>
      <c r="B140" t="s">
        <v>9</v>
      </c>
      <c r="C140">
        <v>3283.93</v>
      </c>
      <c r="D140">
        <v>36918.65</v>
      </c>
      <c r="E140">
        <v>997.2</v>
      </c>
      <c r="F140">
        <v>229.25</v>
      </c>
      <c r="G140">
        <v>4.5</v>
      </c>
      <c r="H140">
        <v>178.25</v>
      </c>
      <c r="I140">
        <v>0</v>
      </c>
      <c r="J140">
        <v>41611.78</v>
      </c>
    </row>
    <row r="141" spans="2:10" ht="15">
      <c r="B141" t="s">
        <v>16</v>
      </c>
      <c r="C141">
        <f>+C140-C139-C138-C136</f>
        <v>3129.43</v>
      </c>
      <c r="D141">
        <f aca="true" t="shared" si="91" ref="D141">+D140-D139-D138-D136</f>
        <v>34871.03</v>
      </c>
      <c r="E141">
        <f aca="true" t="shared" si="92" ref="E141">+E140-E139-E138-E136</f>
        <v>166.4000000000001</v>
      </c>
      <c r="F141">
        <f aca="true" t="shared" si="93" ref="F141">+F140-F139-F138-F136</f>
        <v>0</v>
      </c>
      <c r="G141">
        <f aca="true" t="shared" si="94" ref="G141">+G140-G139-G138-G136</f>
        <v>0</v>
      </c>
      <c r="H141">
        <f aca="true" t="shared" si="95" ref="H141">+H140-H139-H138-H136</f>
        <v>0</v>
      </c>
      <c r="I141">
        <f aca="true" t="shared" si="96" ref="I141">+I140-I139-I138-I136</f>
        <v>0</v>
      </c>
      <c r="J141">
        <f aca="true" t="shared" si="97" ref="J141">+J140-J139-J138-J136</f>
        <v>38166.85999999999</v>
      </c>
    </row>
    <row r="142" spans="3:10" ht="15">
      <c r="C142" s="3">
        <f aca="true" t="shared" si="98" ref="C142:J142">+C141/$J141</f>
        <v>0.08199338378897296</v>
      </c>
      <c r="D142" s="1">
        <f t="shared" si="98"/>
        <v>0.9136468129681091</v>
      </c>
      <c r="E142" s="1">
        <f t="shared" si="98"/>
        <v>0.004359803242918074</v>
      </c>
      <c r="F142" s="1">
        <f t="shared" si="98"/>
        <v>0</v>
      </c>
      <c r="G142" s="1">
        <f t="shared" si="98"/>
        <v>0</v>
      </c>
      <c r="H142" s="1">
        <f t="shared" si="98"/>
        <v>0</v>
      </c>
      <c r="I142" s="1">
        <f t="shared" si="98"/>
        <v>0</v>
      </c>
      <c r="J142">
        <f t="shared" si="98"/>
        <v>1</v>
      </c>
    </row>
    <row r="144" ht="15">
      <c r="A144" s="2">
        <v>2000</v>
      </c>
    </row>
    <row r="145" spans="1:10" ht="15">
      <c r="A145" t="s">
        <v>0</v>
      </c>
      <c r="B145" t="s">
        <v>1</v>
      </c>
      <c r="C145" t="s">
        <v>2</v>
      </c>
      <c r="D145" t="s">
        <v>3</v>
      </c>
      <c r="E145" t="s">
        <v>4</v>
      </c>
      <c r="F145" t="s">
        <v>5</v>
      </c>
      <c r="G145" t="s">
        <v>6</v>
      </c>
      <c r="H145" t="s">
        <v>7</v>
      </c>
      <c r="I145" t="s">
        <v>8</v>
      </c>
      <c r="J145" t="s">
        <v>9</v>
      </c>
    </row>
    <row r="146" spans="1:10" ht="15">
      <c r="A146">
        <v>13</v>
      </c>
      <c r="B146" t="s">
        <v>10</v>
      </c>
      <c r="C146">
        <v>115</v>
      </c>
      <c r="D146">
        <v>1186.3</v>
      </c>
      <c r="E146">
        <v>0</v>
      </c>
      <c r="F146">
        <v>37.5</v>
      </c>
      <c r="G146">
        <v>0</v>
      </c>
      <c r="H146">
        <v>0</v>
      </c>
      <c r="I146">
        <v>0</v>
      </c>
      <c r="J146">
        <v>1338.8</v>
      </c>
    </row>
    <row r="149" spans="1:10" ht="15">
      <c r="A149" t="s">
        <v>17</v>
      </c>
      <c r="B149" t="s">
        <v>18</v>
      </c>
      <c r="C149">
        <v>22</v>
      </c>
      <c r="D149">
        <v>727.37</v>
      </c>
      <c r="E149">
        <v>6</v>
      </c>
      <c r="F149">
        <v>0</v>
      </c>
      <c r="G149">
        <v>0</v>
      </c>
      <c r="H149">
        <v>0</v>
      </c>
      <c r="I149">
        <v>0</v>
      </c>
      <c r="J149">
        <v>755.37</v>
      </c>
    </row>
    <row r="150" spans="1:10" ht="15">
      <c r="A150" t="s">
        <v>11</v>
      </c>
      <c r="B150" t="s">
        <v>9</v>
      </c>
      <c r="C150">
        <v>2315.53</v>
      </c>
      <c r="D150">
        <v>26740.5</v>
      </c>
      <c r="E150">
        <v>21.5</v>
      </c>
      <c r="F150">
        <v>37.5</v>
      </c>
      <c r="G150">
        <v>0</v>
      </c>
      <c r="H150">
        <v>0</v>
      </c>
      <c r="I150">
        <v>0</v>
      </c>
      <c r="J150">
        <v>29115.03</v>
      </c>
    </row>
    <row r="151" spans="2:10" ht="15">
      <c r="B151" t="s">
        <v>16</v>
      </c>
      <c r="C151">
        <f>+C150-C149-C148-C146</f>
        <v>2178.53</v>
      </c>
      <c r="D151">
        <f aca="true" t="shared" si="99" ref="D151">+D150-D149-D148-D146</f>
        <v>24826.83</v>
      </c>
      <c r="E151">
        <f aca="true" t="shared" si="100" ref="E151">+E150-E149-E148-E146</f>
        <v>15.5</v>
      </c>
      <c r="F151">
        <f aca="true" t="shared" si="101" ref="F151">+F150-F149-F148-F146</f>
        <v>0</v>
      </c>
      <c r="G151">
        <f aca="true" t="shared" si="102" ref="G151">+G150-G149-G148-G146</f>
        <v>0</v>
      </c>
      <c r="H151">
        <f aca="true" t="shared" si="103" ref="H151">+H150-H149-H148-H146</f>
        <v>0</v>
      </c>
      <c r="I151">
        <f aca="true" t="shared" si="104" ref="I151">+I150-I149-I148-I146</f>
        <v>0</v>
      </c>
      <c r="J151">
        <f aca="true" t="shared" si="105" ref="J151">+J150-J149-J148-J146</f>
        <v>27020.86</v>
      </c>
    </row>
    <row r="152" spans="3:10" ht="15">
      <c r="C152" s="3">
        <f aca="true" t="shared" si="106" ref="C152:J152">+C151/$J151</f>
        <v>0.08062400678586841</v>
      </c>
      <c r="D152" s="1">
        <f t="shared" si="106"/>
        <v>0.9188023623230349</v>
      </c>
      <c r="E152" s="1">
        <f t="shared" si="106"/>
        <v>0.0005736308910967305</v>
      </c>
      <c r="F152" s="1">
        <f t="shared" si="106"/>
        <v>0</v>
      </c>
      <c r="G152" s="1">
        <f t="shared" si="106"/>
        <v>0</v>
      </c>
      <c r="H152" s="1">
        <f t="shared" si="106"/>
        <v>0</v>
      </c>
      <c r="I152" s="1">
        <f t="shared" si="106"/>
        <v>0</v>
      </c>
      <c r="J152">
        <f t="shared" si="106"/>
        <v>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jmmesegu</dc:creator>
  <cp:keywords/>
  <dc:description/>
  <cp:lastModifiedBy>User</cp:lastModifiedBy>
  <dcterms:created xsi:type="dcterms:W3CDTF">2011-12-13T13:11:25Z</dcterms:created>
  <dcterms:modified xsi:type="dcterms:W3CDTF">2023-03-23T13:12:04Z</dcterms:modified>
  <cp:category/>
  <cp:version/>
  <cp:contentType/>
  <cp:contentStatus/>
</cp:coreProperties>
</file>