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V:\rec\personal\docencia\Nombram\CONVOCATORIAS\2024 BORRADORES\C02-24 AYD +Cantera\"/>
    </mc:Choice>
  </mc:AlternateContent>
  <xr:revisionPtr revIDLastSave="0" documentId="8_{4624A71C-6A5E-4E85-A4F2-8E7876904DA3}" xr6:coauthVersionLast="47" xr6:coauthVersionMax="47" xr10:uidLastSave="{00000000-0000-0000-0000-000000000000}"/>
  <bookViews>
    <workbookView xWindow="-25320" yWindow="360" windowWidth="25440" windowHeight="15270" xr2:uid="{65776B04-3531-9A49-9C79-DE208448642F}"/>
  </bookViews>
  <sheets>
    <sheet name="Descripción" sheetId="4" r:id="rId1"/>
    <sheet name="Candidato(a)" sheetId="3" r:id="rId2"/>
  </sheets>
  <definedNames>
    <definedName name="Preferente" localSheetId="1">'Candidato(a)'!$D$265</definedName>
    <definedName name="TotalA1" localSheetId="1">'Candidato(a)'!$J$5</definedName>
    <definedName name="TotalA1Pre" localSheetId="1">'Candidato(a)'!$H$5</definedName>
    <definedName name="TotalA2" localSheetId="1">'Candidato(a)'!$D$8</definedName>
    <definedName name="TotalB1" localSheetId="1">'Candidato(a)'!$J$23</definedName>
    <definedName name="TOTALB1Pre" localSheetId="1">'Candidato(a)'!$H$23</definedName>
    <definedName name="TotalB2" localSheetId="1">'Candidato(a)'!$H$31</definedName>
    <definedName name="TotalB2Pre" localSheetId="1">'Candidato(a)'!$F$31</definedName>
    <definedName name="TotalB3" localSheetId="1">'Candidato(a)'!$I$40</definedName>
    <definedName name="TotalB3Pre" localSheetId="1">'Candidato(a)'!$G$40</definedName>
    <definedName name="TotalB4" localSheetId="1">'Candidato(a)'!$I$74</definedName>
    <definedName name="TotalB4Pre" localSheetId="1">'Candidato(a)'!$G$74</definedName>
    <definedName name="TotalC1" localSheetId="1">'Candidato(a)'!$I$175</definedName>
    <definedName name="TotalC1Pre" localSheetId="1">'Candidato(a)'!$G$175</definedName>
    <definedName name="TotalC2" localSheetId="1">'Candidato(a)'!$K$186</definedName>
    <definedName name="TotalC2Pre" localSheetId="1">'Candidato(a)'!$I$186</definedName>
    <definedName name="TotalD1" localSheetId="1">'Candidato(a)'!$I$195</definedName>
    <definedName name="TotalD1Pre" localSheetId="1">'Candidato(a)'!$G$195</definedName>
    <definedName name="TotalD2" localSheetId="1">'Candidato(a)'!$K$206</definedName>
    <definedName name="TotalD2Pre" localSheetId="1">'Candidato(a)'!$I$206</definedName>
    <definedName name="TotalD3" localSheetId="1">'Candidato(a)'!$K$217</definedName>
    <definedName name="TotalD3Pre" localSheetId="1">'Candidato(a)'!$I$217</definedName>
    <definedName name="TotalE1" localSheetId="1">'Candidato(a)'!$J$230</definedName>
    <definedName name="TotalE1Pre" localSheetId="1">'Candidato(a)'!$H$230</definedName>
    <definedName name="TotalE2" localSheetId="1">'Candidato(a)'!$J$240</definedName>
    <definedName name="TotalE2Pre" localSheetId="1">'Candidato(a)'!$H$240</definedName>
    <definedName name="TotalF1" localSheetId="1">'Candidato(a)'!$J$249</definedName>
    <definedName name="TotalF1Pre" localSheetId="1">'Candidato(a)'!$H$249</definedName>
    <definedName name="TotalG1" localSheetId="1">'Candidato(a)'!$E$257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6" i="3" l="1"/>
  <c r="H180" i="3"/>
  <c r="H181" i="3"/>
  <c r="H182" i="3"/>
  <c r="H183" i="3"/>
  <c r="H184" i="3"/>
  <c r="H185" i="3"/>
  <c r="H179" i="3"/>
  <c r="G193" i="3"/>
  <c r="H199" i="3"/>
  <c r="G247" i="3"/>
  <c r="G248" i="3"/>
  <c r="G246" i="3"/>
  <c r="G234" i="3"/>
  <c r="G235" i="3"/>
  <c r="G236" i="3"/>
  <c r="G237" i="3"/>
  <c r="G238" i="3"/>
  <c r="G239" i="3"/>
  <c r="G233" i="3"/>
  <c r="G224" i="3"/>
  <c r="G225" i="3"/>
  <c r="G226" i="3"/>
  <c r="G227" i="3"/>
  <c r="G228" i="3"/>
  <c r="G229" i="3"/>
  <c r="G223" i="3"/>
  <c r="H211" i="3"/>
  <c r="H212" i="3"/>
  <c r="H213" i="3"/>
  <c r="H214" i="3"/>
  <c r="H215" i="3"/>
  <c r="H216" i="3"/>
  <c r="H210" i="3"/>
  <c r="H200" i="3"/>
  <c r="H201" i="3"/>
  <c r="H202" i="3"/>
  <c r="H203" i="3"/>
  <c r="H204" i="3"/>
  <c r="H205" i="3"/>
  <c r="I74" i="3"/>
  <c r="I68" i="3"/>
  <c r="I69" i="3"/>
  <c r="I70" i="3"/>
  <c r="I71" i="3"/>
  <c r="H15" i="3"/>
  <c r="G69" i="3"/>
  <c r="F62" i="3"/>
  <c r="G74" i="3" s="1"/>
  <c r="F52" i="3"/>
  <c r="F47" i="3"/>
  <c r="H47" i="3" s="1"/>
  <c r="H53" i="3"/>
  <c r="H61" i="3"/>
  <c r="H44" i="3"/>
  <c r="H45" i="3"/>
  <c r="H52" i="3"/>
  <c r="I194" i="3"/>
  <c r="J135" i="3"/>
  <c r="J136" i="3"/>
  <c r="J137" i="3"/>
  <c r="J138" i="3"/>
  <c r="J139" i="3"/>
  <c r="J122" i="3"/>
  <c r="J123" i="3"/>
  <c r="J124" i="3"/>
  <c r="J125" i="3"/>
  <c r="J126" i="3"/>
  <c r="J127" i="3"/>
  <c r="J128" i="3"/>
  <c r="J109" i="3"/>
  <c r="J110" i="3"/>
  <c r="J111" i="3"/>
  <c r="J112" i="3"/>
  <c r="J113" i="3"/>
  <c r="J114" i="3"/>
  <c r="J115" i="3"/>
  <c r="J96" i="3"/>
  <c r="J97" i="3"/>
  <c r="J98" i="3"/>
  <c r="J99" i="3"/>
  <c r="J100" i="3"/>
  <c r="J101" i="3"/>
  <c r="J102" i="3"/>
  <c r="J83" i="3"/>
  <c r="J84" i="3"/>
  <c r="J85" i="3"/>
  <c r="J86" i="3"/>
  <c r="J87" i="3"/>
  <c r="J88" i="3"/>
  <c r="J89" i="3"/>
  <c r="I72" i="3"/>
  <c r="H64" i="3"/>
  <c r="H56" i="3"/>
  <c r="H48" i="3"/>
  <c r="I39" i="3"/>
  <c r="I35" i="3"/>
  <c r="H30" i="3"/>
  <c r="J21" i="3"/>
  <c r="J22" i="3"/>
  <c r="H223" i="3" l="1"/>
  <c r="H135" i="3"/>
  <c r="H136" i="3"/>
  <c r="H137" i="3"/>
  <c r="H138" i="3"/>
  <c r="H139" i="3"/>
  <c r="H120" i="3"/>
  <c r="H98" i="3"/>
  <c r="G68" i="3"/>
  <c r="F60" i="3"/>
  <c r="H60" i="3" s="1"/>
  <c r="F53" i="3"/>
  <c r="F54" i="3"/>
  <c r="H54" i="3" s="1"/>
  <c r="F55" i="3"/>
  <c r="H55" i="3" s="1"/>
  <c r="F56" i="3"/>
  <c r="F45" i="3"/>
  <c r="F46" i="3"/>
  <c r="H46" i="3" s="1"/>
  <c r="F48" i="3"/>
  <c r="F44" i="3"/>
  <c r="H234" i="3"/>
  <c r="J234" i="3" s="1"/>
  <c r="H235" i="3"/>
  <c r="J235" i="3" s="1"/>
  <c r="I211" i="3"/>
  <c r="K211" i="3" s="1"/>
  <c r="I212" i="3"/>
  <c r="K212" i="3" s="1"/>
  <c r="I213" i="3"/>
  <c r="K213" i="3" s="1"/>
  <c r="I214" i="3"/>
  <c r="K214" i="3" s="1"/>
  <c r="I215" i="3"/>
  <c r="K215" i="3" s="1"/>
  <c r="I216" i="3"/>
  <c r="K216" i="3" s="1"/>
  <c r="I210" i="3"/>
  <c r="I200" i="3"/>
  <c r="K200" i="3" s="1"/>
  <c r="I201" i="3"/>
  <c r="K201" i="3" s="1"/>
  <c r="I202" i="3"/>
  <c r="K202" i="3" s="1"/>
  <c r="I203" i="3"/>
  <c r="K203" i="3" s="1"/>
  <c r="I204" i="3"/>
  <c r="K204" i="3" s="1"/>
  <c r="I205" i="3"/>
  <c r="K205" i="3" s="1"/>
  <c r="I199" i="3"/>
  <c r="I180" i="3"/>
  <c r="K180" i="3" s="1"/>
  <c r="I181" i="3"/>
  <c r="K181" i="3" s="1"/>
  <c r="I182" i="3"/>
  <c r="K182" i="3" s="1"/>
  <c r="I183" i="3"/>
  <c r="K183" i="3" s="1"/>
  <c r="I184" i="3"/>
  <c r="K184" i="3" s="1"/>
  <c r="I185" i="3"/>
  <c r="K185" i="3" s="1"/>
  <c r="I179" i="3"/>
  <c r="E256" i="3"/>
  <c r="E255" i="3"/>
  <c r="E254" i="3"/>
  <c r="H239" i="3"/>
  <c r="J239" i="3" s="1"/>
  <c r="H238" i="3"/>
  <c r="J238" i="3" s="1"/>
  <c r="H237" i="3"/>
  <c r="J237" i="3" s="1"/>
  <c r="H236" i="3"/>
  <c r="J236" i="3" s="1"/>
  <c r="H233" i="3"/>
  <c r="H224" i="3"/>
  <c r="J224" i="3" s="1"/>
  <c r="H225" i="3"/>
  <c r="J225" i="3" s="1"/>
  <c r="H229" i="3"/>
  <c r="J229" i="3" s="1"/>
  <c r="H228" i="3"/>
  <c r="J228" i="3" s="1"/>
  <c r="H227" i="3"/>
  <c r="J227" i="3" s="1"/>
  <c r="H226" i="3"/>
  <c r="J226" i="3" s="1"/>
  <c r="G194" i="3"/>
  <c r="H248" i="3"/>
  <c r="J248" i="3" s="1"/>
  <c r="H247" i="3"/>
  <c r="J247" i="3" s="1"/>
  <c r="H246" i="3"/>
  <c r="G167" i="3"/>
  <c r="I167" i="3" s="1"/>
  <c r="G168" i="3"/>
  <c r="I168" i="3" s="1"/>
  <c r="G169" i="3"/>
  <c r="I169" i="3" s="1"/>
  <c r="G170" i="3"/>
  <c r="I170" i="3" s="1"/>
  <c r="G171" i="3"/>
  <c r="I171" i="3" s="1"/>
  <c r="G172" i="3"/>
  <c r="I172" i="3" s="1"/>
  <c r="G157" i="3"/>
  <c r="I157" i="3" s="1"/>
  <c r="G159" i="3"/>
  <c r="I159" i="3" s="1"/>
  <c r="G160" i="3"/>
  <c r="I160" i="3" s="1"/>
  <c r="E172" i="3"/>
  <c r="E171" i="3"/>
  <c r="E170" i="3"/>
  <c r="E169" i="3"/>
  <c r="E168" i="3"/>
  <c r="E167" i="3"/>
  <c r="E166" i="3"/>
  <c r="E161" i="3"/>
  <c r="G161" i="3" s="1"/>
  <c r="I161" i="3" s="1"/>
  <c r="E160" i="3"/>
  <c r="E159" i="3"/>
  <c r="E158" i="3"/>
  <c r="G158" i="3" s="1"/>
  <c r="I158" i="3" s="1"/>
  <c r="E157" i="3"/>
  <c r="E156" i="3"/>
  <c r="G156" i="3" s="1"/>
  <c r="I156" i="3" s="1"/>
  <c r="E155" i="3"/>
  <c r="G155" i="3" s="1"/>
  <c r="G146" i="3"/>
  <c r="I146" i="3" s="1"/>
  <c r="G148" i="3"/>
  <c r="I148" i="3" s="1"/>
  <c r="G149" i="3"/>
  <c r="I149" i="3" s="1"/>
  <c r="E144" i="3"/>
  <c r="G144" i="3" s="1"/>
  <c r="E145" i="3"/>
  <c r="G145" i="3" s="1"/>
  <c r="I145" i="3" s="1"/>
  <c r="E134" i="3"/>
  <c r="H134" i="3" s="1"/>
  <c r="J134" i="3" s="1"/>
  <c r="H121" i="3"/>
  <c r="J121" i="3" s="1"/>
  <c r="H122" i="3"/>
  <c r="H123" i="3"/>
  <c r="H124" i="3"/>
  <c r="H125" i="3"/>
  <c r="H126" i="3"/>
  <c r="H127" i="3"/>
  <c r="H128" i="3"/>
  <c r="E128" i="3"/>
  <c r="E127" i="3"/>
  <c r="E126" i="3"/>
  <c r="E125" i="3"/>
  <c r="E124" i="3"/>
  <c r="E123" i="3"/>
  <c r="E122" i="3"/>
  <c r="E121" i="3"/>
  <c r="E120" i="3"/>
  <c r="H115" i="3"/>
  <c r="E115" i="3"/>
  <c r="H114" i="3"/>
  <c r="E114" i="3"/>
  <c r="H113" i="3"/>
  <c r="E113" i="3"/>
  <c r="H112" i="3"/>
  <c r="E112" i="3"/>
  <c r="H111" i="3"/>
  <c r="E111" i="3"/>
  <c r="H110" i="3"/>
  <c r="E110" i="3"/>
  <c r="H109" i="3"/>
  <c r="E109" i="3"/>
  <c r="E108" i="3"/>
  <c r="H108" i="3" s="1"/>
  <c r="J108" i="3" s="1"/>
  <c r="E107" i="3"/>
  <c r="H107" i="3" s="1"/>
  <c r="H96" i="3"/>
  <c r="H97" i="3"/>
  <c r="H99" i="3"/>
  <c r="H100" i="3"/>
  <c r="H101" i="3"/>
  <c r="H102" i="3"/>
  <c r="E102" i="3"/>
  <c r="E101" i="3"/>
  <c r="E100" i="3"/>
  <c r="E99" i="3"/>
  <c r="E98" i="3"/>
  <c r="E97" i="3"/>
  <c r="E96" i="3"/>
  <c r="E95" i="3"/>
  <c r="H95" i="3" s="1"/>
  <c r="J95" i="3" s="1"/>
  <c r="E94" i="3"/>
  <c r="H94" i="3" s="1"/>
  <c r="E82" i="3"/>
  <c r="H82" i="3" s="1"/>
  <c r="J82" i="3" s="1"/>
  <c r="H83" i="3"/>
  <c r="H84" i="3"/>
  <c r="H85" i="3"/>
  <c r="H86" i="3"/>
  <c r="H87" i="3"/>
  <c r="H88" i="3"/>
  <c r="H89" i="3"/>
  <c r="G70" i="3"/>
  <c r="G71" i="3"/>
  <c r="G72" i="3"/>
  <c r="F61" i="3"/>
  <c r="H62" i="3"/>
  <c r="F63" i="3"/>
  <c r="H63" i="3" s="1"/>
  <c r="F64" i="3"/>
  <c r="I217" i="3" l="1"/>
  <c r="K210" i="3"/>
  <c r="K217" i="3" s="1"/>
  <c r="H249" i="3"/>
  <c r="J246" i="3"/>
  <c r="J249" i="3" s="1"/>
  <c r="J233" i="3"/>
  <c r="J240" i="3" s="1"/>
  <c r="H240" i="3"/>
  <c r="J223" i="3"/>
  <c r="J230" i="3" s="1"/>
  <c r="H230" i="3"/>
  <c r="I206" i="3"/>
  <c r="K199" i="3"/>
  <c r="K206" i="3" s="1"/>
  <c r="I193" i="3"/>
  <c r="I195" i="3" s="1"/>
  <c r="G195" i="3"/>
  <c r="I186" i="3"/>
  <c r="K179" i="3"/>
  <c r="K186" i="3" s="1"/>
  <c r="G173" i="3"/>
  <c r="I166" i="3"/>
  <c r="I173" i="3" s="1"/>
  <c r="I155" i="3"/>
  <c r="G162" i="3"/>
  <c r="I162" i="3"/>
  <c r="I144" i="3"/>
  <c r="H129" i="3"/>
  <c r="J120" i="3"/>
  <c r="J129" i="3" s="1"/>
  <c r="H116" i="3"/>
  <c r="J107" i="3"/>
  <c r="J116" i="3" s="1"/>
  <c r="J94" i="3"/>
  <c r="J103" i="3" s="1"/>
  <c r="H103" i="3"/>
  <c r="E257" i="3"/>
  <c r="G36" i="3"/>
  <c r="G37" i="3"/>
  <c r="I37" i="3" s="1"/>
  <c r="G38" i="3"/>
  <c r="I38" i="3" s="1"/>
  <c r="G39" i="3"/>
  <c r="G35" i="3"/>
  <c r="F28" i="3"/>
  <c r="H28" i="3" s="1"/>
  <c r="F29" i="3"/>
  <c r="H29" i="3" s="1"/>
  <c r="F30" i="3"/>
  <c r="F27" i="3"/>
  <c r="H16" i="3"/>
  <c r="J16" i="3" s="1"/>
  <c r="H17" i="3"/>
  <c r="J17" i="3" s="1"/>
  <c r="H18" i="3"/>
  <c r="J18" i="3" s="1"/>
  <c r="H19" i="3"/>
  <c r="J19" i="3" s="1"/>
  <c r="H20" i="3"/>
  <c r="J20" i="3" s="1"/>
  <c r="H21" i="3"/>
  <c r="H22" i="3"/>
  <c r="H5" i="3"/>
  <c r="J5" i="3" s="1"/>
  <c r="D8" i="3"/>
  <c r="G40" i="3" l="1"/>
  <c r="I36" i="3"/>
  <c r="I40" i="3" s="1"/>
  <c r="F31" i="3"/>
  <c r="H27" i="3"/>
  <c r="H31" i="3" s="1"/>
  <c r="H23" i="3"/>
  <c r="J15" i="3"/>
  <c r="J23" i="3" s="1"/>
  <c r="E81" i="3"/>
  <c r="H81" i="3" s="1"/>
  <c r="E83" i="3"/>
  <c r="E84" i="3"/>
  <c r="E85" i="3"/>
  <c r="E86" i="3"/>
  <c r="E87" i="3"/>
  <c r="E88" i="3"/>
  <c r="E89" i="3"/>
  <c r="E133" i="3"/>
  <c r="E135" i="3"/>
  <c r="E136" i="3"/>
  <c r="E137" i="3"/>
  <c r="E138" i="3"/>
  <c r="E139" i="3"/>
  <c r="E146" i="3"/>
  <c r="E147" i="3"/>
  <c r="G147" i="3" s="1"/>
  <c r="E148" i="3"/>
  <c r="E149" i="3"/>
  <c r="E150" i="3"/>
  <c r="G150" i="3" s="1"/>
  <c r="I150" i="3" s="1"/>
  <c r="D263" i="3"/>
  <c r="D265" i="3" s="1"/>
  <c r="I147" i="3" l="1"/>
  <c r="I151" i="3" s="1"/>
  <c r="G151" i="3"/>
  <c r="H90" i="3"/>
  <c r="J81" i="3"/>
  <c r="J90" i="3" s="1"/>
  <c r="H133" i="3"/>
  <c r="H140" i="3" l="1"/>
  <c r="J133" i="3"/>
  <c r="J140" i="3" s="1"/>
  <c r="I175" i="3" s="1"/>
  <c r="G17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 Javier Camacho Torregrosa</author>
  </authors>
  <commentList>
    <comment ref="M2" authorId="0" shapeId="0" xr:uid="{382E9E23-1B8E-4C7A-B669-E8D2664B709B}">
      <text>
        <r>
          <rPr>
            <sz val="9"/>
            <color rgb="FF000000"/>
            <rFont val="Tahoma"/>
            <family val="2"/>
          </rPr>
          <t>Debe introducirse el documento y/o página de la documentación justificativa aportada donde aparezca el mérito correspondiente.</t>
        </r>
      </text>
    </comment>
    <comment ref="E14" authorId="0" shapeId="0" xr:uid="{BFF554C9-3A29-1B4D-B6E9-A072736B6E7B}">
      <text>
        <r>
          <rPr>
            <sz val="10"/>
            <color rgb="FF000000"/>
            <rFont val="Tahoma"/>
            <family val="2"/>
          </rPr>
          <t>Cada fila es un curso, comprendiendo todas sus asignaturas.</t>
        </r>
      </text>
    </comment>
    <comment ref="N14" authorId="0" shapeId="0" xr:uid="{AB443CF5-C479-4D57-AB86-A4243140B36D}">
      <text>
        <r>
          <rPr>
            <sz val="9"/>
            <color rgb="FF000000"/>
            <rFont val="Tahoma"/>
            <family val="2"/>
          </rPr>
          <t>Para docencia de una misma universidad o centro, puede indicarse la referencia justificativa del primer mérito, en caso de que toda la docencia esté de forma correlativa.</t>
        </r>
      </text>
    </comment>
    <comment ref="D26" authorId="0" shapeId="0" xr:uid="{21514EE2-05F5-3E4F-AF97-453C3A41DF65}">
      <text>
        <r>
          <rPr>
            <sz val="10"/>
            <color rgb="FF000000"/>
            <rFont val="Tahoma"/>
            <family val="2"/>
          </rPr>
          <t xml:space="preserve">Fecha del título o diploma acreditativo.
</t>
        </r>
      </text>
    </comment>
    <comment ref="C262" authorId="0" shapeId="0" xr:uid="{72CB7AF2-9921-5E48-B356-9EEB90EE0C52}">
      <text>
        <r>
          <rPr>
            <sz val="10"/>
            <color rgb="FF000000"/>
            <rFont val="Tahoma"/>
            <family val="2"/>
          </rPr>
          <t xml:space="preserve">En caso de contar con varias acreditaciones, indíquese la de máximo nivel.
</t>
        </r>
      </text>
    </comment>
  </commentList>
</comments>
</file>

<file path=xl/sharedStrings.xml><?xml version="1.0" encoding="utf-8"?>
<sst xmlns="http://schemas.openxmlformats.org/spreadsheetml/2006/main" count="443" uniqueCount="171">
  <si>
    <t>EXPEDIENTE ACADÉMICO</t>
  </si>
  <si>
    <t>JUSTIFICACIÓN DE LOS MÉRITOS APORTADOS</t>
  </si>
  <si>
    <t>A1</t>
  </si>
  <si>
    <t>Titulación de grado</t>
  </si>
  <si>
    <t>Universidad</t>
  </si>
  <si>
    <t>Fecha</t>
  </si>
  <si>
    <t>Número de promoción</t>
  </si>
  <si>
    <t>Número de egresados</t>
  </si>
  <si>
    <t>Puntuación</t>
  </si>
  <si>
    <t>Documento</t>
  </si>
  <si>
    <t>Página</t>
  </si>
  <si>
    <t>A2</t>
  </si>
  <si>
    <t>¿Tesis Doctoral con Mención Internacional?</t>
  </si>
  <si>
    <t>DOCENCIA</t>
  </si>
  <si>
    <t>B1</t>
  </si>
  <si>
    <t>Docencia universitaria impartida</t>
  </si>
  <si>
    <t>Figura</t>
  </si>
  <si>
    <t>Curso</t>
  </si>
  <si>
    <t>Créditos</t>
  </si>
  <si>
    <t>Encuesta (s/10)</t>
  </si>
  <si>
    <t>TOTAL B1</t>
  </si>
  <si>
    <t>B2</t>
  </si>
  <si>
    <t>Cursos o programas de formación docente</t>
  </si>
  <si>
    <t>Formación recibida</t>
  </si>
  <si>
    <t>Número de horas</t>
  </si>
  <si>
    <t>TOTAL B2</t>
  </si>
  <si>
    <t>B3</t>
  </si>
  <si>
    <t>Participación en Proyectos y Programas de mejora docente</t>
  </si>
  <si>
    <t>Título</t>
  </si>
  <si>
    <t>TOTAL B3</t>
  </si>
  <si>
    <t>B4.1</t>
  </si>
  <si>
    <t>Autores</t>
  </si>
  <si>
    <t>Revista</t>
  </si>
  <si>
    <t>B4.2</t>
  </si>
  <si>
    <t>Libros docentes o capítulos de libro docente</t>
  </si>
  <si>
    <t>Editorial</t>
  </si>
  <si>
    <t>B4.3</t>
  </si>
  <si>
    <t>Comunicaciones en congresos docentes</t>
  </si>
  <si>
    <t>Congreso</t>
  </si>
  <si>
    <t>TOTAL B4</t>
  </si>
  <si>
    <t>INVESTIGACIÓN</t>
  </si>
  <si>
    <t>C1.1</t>
  </si>
  <si>
    <t>Publicaciones de investigación en revistas indexadas</t>
  </si>
  <si>
    <t>Número autores</t>
  </si>
  <si>
    <t>Año</t>
  </si>
  <si>
    <t>C1.2</t>
  </si>
  <si>
    <t>Publicaciones de investigación en otras revistas</t>
  </si>
  <si>
    <t>C1.3</t>
  </si>
  <si>
    <t>Comunicaciones en congresos internacionales</t>
  </si>
  <si>
    <t>C1.4</t>
  </si>
  <si>
    <t>Comunicaciones en congresos nacionales</t>
  </si>
  <si>
    <t>C1.5</t>
  </si>
  <si>
    <t>C1.6</t>
  </si>
  <si>
    <t>Exposiciones de categoría A</t>
  </si>
  <si>
    <t>C1.7</t>
  </si>
  <si>
    <t>Exposiciones de categoría B</t>
  </si>
  <si>
    <t>C1.8</t>
  </si>
  <si>
    <t>Exposiciones de categoría C</t>
  </si>
  <si>
    <t>TOTAL C1</t>
  </si>
  <si>
    <t>C2</t>
  </si>
  <si>
    <t>Proyectos de investigación competitivos</t>
  </si>
  <si>
    <t>Proyecto</t>
  </si>
  <si>
    <t>Entidad financiadora</t>
  </si>
  <si>
    <t>Importe financiado</t>
  </si>
  <si>
    <t>Fecha inicio</t>
  </si>
  <si>
    <t>Fecha fin</t>
  </si>
  <si>
    <t>Meses de participación</t>
  </si>
  <si>
    <t>TOTAL C2</t>
  </si>
  <si>
    <t>TRANSFERENCIA</t>
  </si>
  <si>
    <t>D1</t>
  </si>
  <si>
    <t>Patentes</t>
  </si>
  <si>
    <t>Referencia</t>
  </si>
  <si>
    <t>Fecha concesión</t>
  </si>
  <si>
    <t>TOTAL D1</t>
  </si>
  <si>
    <t>D2</t>
  </si>
  <si>
    <t>Contratos de investigación con participación de empresas privadas</t>
  </si>
  <si>
    <t>Contrato</t>
  </si>
  <si>
    <t>Empresa</t>
  </si>
  <si>
    <t>Importe del contrato</t>
  </si>
  <si>
    <t>TOTAL D2</t>
  </si>
  <si>
    <t>D3</t>
  </si>
  <si>
    <t>Proyectos de transferencia social</t>
  </si>
  <si>
    <t>TOTAL D3</t>
  </si>
  <si>
    <t>MOVILIDAD</t>
  </si>
  <si>
    <t>E1</t>
  </si>
  <si>
    <t>Estancias internacionales</t>
  </si>
  <si>
    <t>País</t>
  </si>
  <si>
    <t>Duración (meses)</t>
  </si>
  <si>
    <t>TOTAL E1</t>
  </si>
  <si>
    <t>E2</t>
  </si>
  <si>
    <t>Estancias nacionales</t>
  </si>
  <si>
    <t>TOTAL E2</t>
  </si>
  <si>
    <t>EXPERIENCIA PROFESIONAL</t>
  </si>
  <si>
    <t>F1</t>
  </si>
  <si>
    <t>Actividad profesional</t>
  </si>
  <si>
    <t>Empresa/Organismo/Autónomo</t>
  </si>
  <si>
    <t>TOTAL F1</t>
  </si>
  <si>
    <t>PREMIOS</t>
  </si>
  <si>
    <t>¿Premio de Tesis Doctoral?</t>
  </si>
  <si>
    <t>Premio del Consejo Social UPV</t>
  </si>
  <si>
    <t>Número de otros premios de relevancia</t>
  </si>
  <si>
    <t>TOTAL G1</t>
  </si>
  <si>
    <t>MÉRITO PREFERENTE</t>
  </si>
  <si>
    <t>¿Dispone de acreditación de profesorado?</t>
  </si>
  <si>
    <t>Multiplicador adicional</t>
  </si>
  <si>
    <t>MULTIPLICADOR TOTAL</t>
  </si>
  <si>
    <t>B4</t>
  </si>
  <si>
    <t>C1</t>
  </si>
  <si>
    <t>G1</t>
  </si>
  <si>
    <t>Número de participantes</t>
  </si>
  <si>
    <t>B4.4</t>
  </si>
  <si>
    <t>Artículos docentes en revistas indexadas JCR</t>
  </si>
  <si>
    <t>Artículos docentes en otras revistas</t>
  </si>
  <si>
    <t>Libros de investigación</t>
  </si>
  <si>
    <t>INSTRUCCIONES:</t>
  </si>
  <si>
    <t>La persona candidata debe rellenar todos los datos referentes al CV en la hoja "Candidato(a)". Pueden añadirse tantas filas como sea necesario, no debiéndose eliminar ninguna de las que ya están incluidas.</t>
  </si>
  <si>
    <t>Las celdas en verde son a rellenar por la persona interesada.</t>
  </si>
  <si>
    <t>Las celdas en amarillo serán rellenadas por la Comisión, deben dejarse inalteradas por el/la candidato(a). En algunas ocasiones se pone un valor unitario por defecto.</t>
  </si>
  <si>
    <t>Las celdas en gris son calculadas automáticamente. No deben alterarse sus fórmulas.</t>
  </si>
  <si>
    <t>En caso de tener más méritos que las filas en verde indicadas, pueden añadirse nuevas filas, siempre entre la última y penúltima fila de cada mérito, para mantener el funcionamiento del sumatorio:</t>
  </si>
  <si>
    <t>TOTAL</t>
  </si>
  <si>
    <t>Se recomienda no eliminar filas.</t>
  </si>
  <si>
    <t>VALORACIÓN DE LOS MÉRITOS</t>
  </si>
  <si>
    <t>Se describe a continuación la valoración de cada uno de los méritos aportados:</t>
  </si>
  <si>
    <t>Criterio</t>
  </si>
  <si>
    <t>Máxima puntuación</t>
  </si>
  <si>
    <t>Participación en Proyectos y Programas de Mejora Docente</t>
  </si>
  <si>
    <t>Acreditación de profesorado</t>
  </si>
  <si>
    <t>Coeficiente de 0,2 en caso de estar acreditado a AYUD-TC, COD, PPL, TU o CU.</t>
  </si>
  <si>
    <t>Posición dentro de la titulación</t>
  </si>
  <si>
    <t>Variación lineal entre 0 (percentil 50 de su promoción) y 40 (número 1 de su promoción).</t>
  </si>
  <si>
    <t>Tesis Doctoral con Mención Internacional</t>
  </si>
  <si>
    <t>5 puntos en caso de haber defendido Tesis Doctoral con Mención Internacional</t>
  </si>
  <si>
    <t>Cursos o programas de formación docente recibidos</t>
  </si>
  <si>
    <t>B4.1+B4.2+B4.3+B4.4</t>
  </si>
  <si>
    <t>Para cada curso académico:
- 2 puntos por cada 6 créditos impartidos, o su parte proporcional. Máximo por curso: 6 créditos.
- Al resultado de cada curso se multiplica por un factor de calidad de la encuesta, que es de 0 con encuesta menor o igual a 4, 1 con encuesta mayor o igual a 8 y varía linealmente entre 4 y 8.</t>
  </si>
  <si>
    <t>1,5 puntos por cada 100 horas de formación recibidas, o su parte proporcional</t>
  </si>
  <si>
    <t>1 punto en caso de haber participado en algún Proyecto o Programa de Mejora Docente</t>
  </si>
  <si>
    <t>2,5 puntos en caso de presentar alguna contribución de este tipo.</t>
  </si>
  <si>
    <t>1 punto por cada artículo docente en revistas no indexadas.</t>
  </si>
  <si>
    <t>0,5 puntos por cada libro docente o capítulo de libro docente.</t>
  </si>
  <si>
    <t>0,5 puntos por cada comunicación en congreso docente.</t>
  </si>
  <si>
    <t>3 puntos por cada publicación con 5 o menos autores.
2 puntos por cada publicación con más de 5 autores.</t>
  </si>
  <si>
    <t>1 punto por cada publicación con 5 o menos autores.
0,75 puntos por cada publicación con más de 5 autores.</t>
  </si>
  <si>
    <t>1 punto por cada comunicación en congreso internacional con 5 o menos autores.
0,75 puntos por cada comunicación en congreso internacional con más de 5 autores.</t>
  </si>
  <si>
    <t>0,5 puntos por cada comunicación en congreso nacional.</t>
  </si>
  <si>
    <t>C1.1+C1.2+C1.3+C1.4+C1.5+C1.6+C1.7+C1.8</t>
  </si>
  <si>
    <t>3 puntos por cada libro de investigación con 5 o menos autores.
2 puntos por cada libro de investigación con más de 5 autores.</t>
  </si>
  <si>
    <t>0,5 puntos por cada exposición de categoría C.</t>
  </si>
  <si>
    <t>3 puntos por cada exposición de categoría A con 5 o menos autores.
2 puntos por cada exposición de categoría A con más de 5 autores.</t>
  </si>
  <si>
    <t>1 punto por cada exposición de categoría B con 5 o menos autores.
0,75 puntos por cada exposición de categoría B con más de 5 autores.</t>
  </si>
  <si>
    <t>1 punto por cada 12 meses de participación efectiva en proyectos de investigación, o su parte proporcional.</t>
  </si>
  <si>
    <t>5 puntos en caso de disponer de alguna patente.</t>
  </si>
  <si>
    <t>1 punto por cada 12 meses de participación efectiva en contratos con empresas, o su parte proporcional.</t>
  </si>
  <si>
    <t>1 punto por cada 12 meses de participación efectiva en proyectos de transferencia social, o su parte proporcional.</t>
  </si>
  <si>
    <t>3,5 puntos por cada 12 meses de estancia internacional (o su parte proporcional). Mínima estancia: 3 meses.</t>
  </si>
  <si>
    <t>1,75 puntos por cada 12 meses de estancia internacional (o su parte proporcional). Mínima estancia: 3 meses.</t>
  </si>
  <si>
    <t>G2</t>
  </si>
  <si>
    <t>G3</t>
  </si>
  <si>
    <t>Premio de Tesis Doctoral</t>
  </si>
  <si>
    <t>Premio del Consejo Social de la UPV</t>
  </si>
  <si>
    <t>Otros premios de relevancia</t>
  </si>
  <si>
    <t>3 puntos en caso de contar con Premio de Tesis Doctoral</t>
  </si>
  <si>
    <t>3 puntos en caso de contar con el Premio del Consejo Social UPV</t>
  </si>
  <si>
    <t>1,5 puntos por cada 12 meses de experiencia profesional, o su parte proporcional</t>
  </si>
  <si>
    <t>2 puntos en caso de contar con algún otro premio de relevancia</t>
  </si>
  <si>
    <t>Ítem</t>
  </si>
  <si>
    <t>Comentario Comisión</t>
  </si>
  <si>
    <t>C. Idoneidad</t>
  </si>
  <si>
    <t>En las columnas de JUSTIFICACIÓN DE LOS MÉRITOS APORTADOS debe indicarse la referencia de dónde se puede consultar la documentación justificativa referente a cada mérito. Asimismo, se recomienda distribuir la documentación siguiendo el orden de este baremo.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</si>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</sst>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font>
      <sz val="12"/>
      <color theme="1"/>
      <name val="Aptos Narrow"/>
      <family val="2"/>
      <scheme val="minor"/>
    </font>
    <font>
      <sz val="12"/>
      <color theme="0"/>
      <name val="Aptos Narrow"/>
      <family val="2"/>
      <scheme val="minor"/>
    </font>
    <font>
      <b/>
      <sz val="12"/>
      <color theme="1"/>
      <name val="Aptos Narrow"/>
      <scheme val="minor"/>
    </font>
    <font>
      <b/>
      <sz val="12"/>
      <color theme="0"/>
      <name val="Aptos Narrow"/>
      <scheme val="minor"/>
    </font>
    <font>
      <sz val="10"/>
      <color rgb="FF000000"/>
      <name val="Tahoma"/>
      <family val="2"/>
    </font>
    <font>
      <sz val="8"/>
      <name val="Aptos Narrow"/>
      <family val="2"/>
      <scheme val="minor"/>
    </font>
    <font>
      <i/>
      <sz val="12"/>
      <color theme="0"/>
      <name val="Aptos Narrow"/>
      <family val="2"/>
      <scheme val="minor"/>
    </font>
    <font>
      <b/>
      <sz val="12"/>
      <color theme="1"/>
      <name val="Aptos Narrow"/>
      <family val="2"/>
      <scheme val="minor"/>
    </font>
    <font>
      <b/>
      <sz val="12"/>
      <color theme="0"/>
      <name val="Aptos Narrow"/>
      <family val="2"/>
      <scheme val="minor"/>
    </font>
    <font>
      <sz val="9"/>
      <color rgb="FF000000"/>
      <name val="Tahoma"/>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1"/>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right/>
      <top style="mediumDashed">
        <color rgb="FFFF0000"/>
      </top>
      <bottom/>
      <diagonal/>
    </border>
    <border>
      <left style="thin">
        <color indexed="64"/>
      </left>
      <right style="thin">
        <color indexed="64"/>
      </right>
      <top style="mediumDashed">
        <color rgb="FFFF0000"/>
      </top>
      <bottom style="thin">
        <color indexed="64"/>
      </bottom>
      <diagonal/>
    </border>
    <border>
      <left style="thin">
        <color indexed="64"/>
      </left>
      <right style="thin">
        <color indexed="64"/>
      </right>
      <top style="mediumDashed">
        <color rgb="FFFF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81">
    <xf numFmtId="0" fontId="0" fillId="0" borderId="0" xfId="0"/>
    <xf numFmtId="0" fontId="0" fillId="2" borderId="1" xfId="0" applyFill="1" applyBorder="1"/>
    <xf numFmtId="0" fontId="0" fillId="0" borderId="2" xfId="0" applyBorder="1"/>
    <xf numFmtId="0" fontId="0" fillId="0" borderId="3" xfId="0" applyBorder="1"/>
    <xf numFmtId="0" fontId="0" fillId="0" borderId="4" xfId="0" applyBorder="1"/>
    <xf numFmtId="0" fontId="0" fillId="0" borderId="5" xfId="0" applyBorder="1"/>
    <xf numFmtId="0" fontId="2" fillId="3" borderId="6" xfId="0" applyFont="1" applyFill="1" applyBorder="1"/>
    <xf numFmtId="0" fontId="2" fillId="0" borderId="0" xfId="0" applyFont="1" applyAlignment="1">
      <alignment horizontal="right"/>
    </xf>
    <xf numFmtId="0" fontId="0" fillId="0" borderId="7" xfId="0" applyBorder="1"/>
    <xf numFmtId="0" fontId="0" fillId="3" borderId="1" xfId="0" applyFill="1" applyBorder="1"/>
    <xf numFmtId="0" fontId="0" fillId="4" borderId="1" xfId="0" applyFill="1" applyBorder="1"/>
    <xf numFmtId="0" fontId="0" fillId="5" borderId="8" xfId="0" applyFill="1" applyBorder="1"/>
    <xf numFmtId="0" fontId="0" fillId="5" borderId="9" xfId="0" applyFill="1" applyBorder="1"/>
    <xf numFmtId="0" fontId="3" fillId="5" borderId="10" xfId="0" applyFont="1" applyFill="1" applyBorder="1"/>
    <xf numFmtId="1" fontId="2" fillId="3" borderId="6" xfId="0" applyNumberFormat="1" applyFont="1" applyFill="1" applyBorder="1"/>
    <xf numFmtId="1" fontId="0" fillId="3" borderId="1" xfId="0" applyNumberFormat="1" applyFill="1" applyBorder="1"/>
    <xf numFmtId="14" fontId="0" fillId="4" borderId="1" xfId="0" applyNumberFormat="1" applyFill="1" applyBorder="1"/>
    <xf numFmtId="0" fontId="0" fillId="0" borderId="1" xfId="0" applyBorder="1"/>
    <xf numFmtId="164" fontId="0" fillId="4" borderId="1" xfId="0" applyNumberFormat="1" applyFill="1" applyBorder="1"/>
    <xf numFmtId="0" fontId="3" fillId="0" borderId="7" xfId="0" applyFont="1" applyBorder="1"/>
    <xf numFmtId="0" fontId="0" fillId="3" borderId="11" xfId="0" applyFill="1" applyBorder="1"/>
    <xf numFmtId="0" fontId="3" fillId="5" borderId="8" xfId="0" applyFont="1" applyFill="1" applyBorder="1"/>
    <xf numFmtId="0" fontId="3" fillId="5" borderId="9" xfId="0" applyFont="1" applyFill="1" applyBorder="1"/>
    <xf numFmtId="0" fontId="0" fillId="4" borderId="12" xfId="0" applyFill="1" applyBorder="1"/>
    <xf numFmtId="0" fontId="0" fillId="0" borderId="11" xfId="0" applyBorder="1"/>
    <xf numFmtId="0" fontId="1" fillId="5" borderId="9" xfId="0" applyFont="1" applyFill="1" applyBorder="1"/>
    <xf numFmtId="0" fontId="0" fillId="3" borderId="6" xfId="0" applyFill="1" applyBorder="1"/>
    <xf numFmtId="0" fontId="7" fillId="0" borderId="0" xfId="0" applyFont="1"/>
    <xf numFmtId="0" fontId="7" fillId="0" borderId="0" xfId="0" applyFont="1" applyAlignment="1">
      <alignment horizontal="right"/>
    </xf>
    <xf numFmtId="0" fontId="8" fillId="5" borderId="10" xfId="0" applyFont="1" applyFill="1" applyBorder="1"/>
    <xf numFmtId="0" fontId="7" fillId="3" borderId="6" xfId="0" applyFont="1" applyFill="1" applyBorder="1"/>
    <xf numFmtId="1" fontId="0" fillId="4" borderId="1" xfId="0" applyNumberFormat="1" applyFill="1" applyBorder="1"/>
    <xf numFmtId="2" fontId="0" fillId="3" borderId="1" xfId="0" applyNumberFormat="1" applyFill="1" applyBorder="1"/>
    <xf numFmtId="2" fontId="0" fillId="3" borderId="11" xfId="0" applyNumberFormat="1" applyFill="1" applyBorder="1"/>
    <xf numFmtId="0" fontId="0" fillId="0" borderId="0" xfId="0" applyAlignment="1">
      <alignment vertical="top" wrapText="1"/>
    </xf>
    <xf numFmtId="0" fontId="0" fillId="4" borderId="15" xfId="0" applyFill="1" applyBorder="1"/>
    <xf numFmtId="0" fontId="0" fillId="3" borderId="15" xfId="0" applyFill="1" applyBorder="1"/>
    <xf numFmtId="0" fontId="0" fillId="4" borderId="11" xfId="0" applyFill="1" applyBorder="1"/>
    <xf numFmtId="0" fontId="0" fillId="0" borderId="16" xfId="0" applyBorder="1"/>
    <xf numFmtId="0" fontId="0" fillId="4" borderId="17" xfId="0" applyFill="1" applyBorder="1"/>
    <xf numFmtId="0" fontId="0" fillId="3" borderId="18" xfId="0" applyFill="1" applyBorder="1"/>
    <xf numFmtId="0" fontId="0" fillId="3" borderId="1" xfId="0" applyFill="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wrapText="1"/>
    </xf>
    <xf numFmtId="0" fontId="0" fillId="0" borderId="1" xfId="0" applyBorder="1" applyAlignment="1">
      <alignment wrapText="1"/>
    </xf>
    <xf numFmtId="0" fontId="0" fillId="3" borderId="1" xfId="0" applyFill="1" applyBorder="1" applyAlignment="1">
      <alignment vertical="center" wrapText="1"/>
    </xf>
    <xf numFmtId="0" fontId="0" fillId="3" borderId="1" xfId="0" applyFill="1" applyBorder="1" applyAlignment="1">
      <alignment horizontal="right" vertical="center" wrapText="1"/>
    </xf>
    <xf numFmtId="0" fontId="0" fillId="0" borderId="1" xfId="0" applyBorder="1" applyAlignment="1">
      <alignment horizontal="right" vertical="center" wrapText="1"/>
    </xf>
    <xf numFmtId="0" fontId="0" fillId="0" borderId="1" xfId="0" applyBorder="1" applyAlignment="1">
      <alignment horizontal="center" wrapText="1"/>
    </xf>
    <xf numFmtId="0" fontId="0" fillId="2" borderId="1" xfId="0" applyFill="1" applyBorder="1" applyProtection="1">
      <protection locked="0"/>
    </xf>
    <xf numFmtId="0" fontId="0" fillId="0" borderId="22" xfId="0" applyBorder="1"/>
    <xf numFmtId="0" fontId="2" fillId="3" borderId="14" xfId="0" applyFont="1" applyFill="1" applyBorder="1"/>
    <xf numFmtId="0" fontId="7" fillId="3" borderId="1" xfId="0" applyFont="1" applyFill="1" applyBorder="1"/>
    <xf numFmtId="0" fontId="1" fillId="0" borderId="0" xfId="0" applyFont="1"/>
    <xf numFmtId="0" fontId="8" fillId="5" borderId="0" xfId="0" applyFont="1" applyFill="1" applyAlignment="1">
      <alignment horizontal="left"/>
    </xf>
    <xf numFmtId="0" fontId="0" fillId="0" borderId="0" xfId="0" applyAlignment="1">
      <alignment horizontal="left" vertical="top" wrapText="1"/>
    </xf>
    <xf numFmtId="0" fontId="0" fillId="0" borderId="12"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3" borderId="12" xfId="0" applyFill="1" applyBorder="1" applyAlignment="1">
      <alignment horizontal="center"/>
    </xf>
    <xf numFmtId="0" fontId="0" fillId="3" borderId="19" xfId="0" applyFill="1" applyBorder="1" applyAlignment="1">
      <alignment horizontal="center"/>
    </xf>
    <xf numFmtId="0" fontId="0" fillId="3" borderId="20" xfId="0" applyFill="1" applyBorder="1" applyAlignment="1">
      <alignment horizontal="center"/>
    </xf>
    <xf numFmtId="0" fontId="0" fillId="0" borderId="11" xfId="0" applyBorder="1" applyAlignment="1">
      <alignment horizontal="center" wrapText="1"/>
    </xf>
    <xf numFmtId="0" fontId="0" fillId="0" borderId="21" xfId="0" applyBorder="1" applyAlignment="1">
      <alignment horizontal="center" wrapText="1"/>
    </xf>
    <xf numFmtId="0" fontId="0" fillId="0" borderId="12"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3" borderId="12" xfId="0" applyFill="1" applyBorder="1" applyAlignment="1">
      <alignment horizontal="center" wrapText="1"/>
    </xf>
    <xf numFmtId="0" fontId="0" fillId="3" borderId="19" xfId="0" applyFill="1" applyBorder="1" applyAlignment="1">
      <alignment horizontal="center" wrapText="1"/>
    </xf>
    <xf numFmtId="0" fontId="0" fillId="3" borderId="20" xfId="0" applyFill="1"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horizontal="center" wrapText="1"/>
    </xf>
    <xf numFmtId="0" fontId="0" fillId="0" borderId="1" xfId="0" applyBorder="1" applyAlignment="1">
      <alignment horizontal="left" vertical="top" wrapText="1"/>
    </xf>
    <xf numFmtId="0" fontId="6" fillId="6" borderId="10" xfId="0" applyFont="1" applyFill="1" applyBorder="1" applyAlignment="1">
      <alignment horizontal="center"/>
    </xf>
    <xf numFmtId="0" fontId="6" fillId="6" borderId="9" xfId="0" applyFont="1" applyFill="1" applyBorder="1" applyAlignment="1">
      <alignment horizontal="center"/>
    </xf>
    <xf numFmtId="0" fontId="6" fillId="6" borderId="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99392</xdr:colOff>
      <xdr:row>15</xdr:row>
      <xdr:rowOff>0</xdr:rowOff>
    </xdr:from>
    <xdr:to>
      <xdr:col>5</xdr:col>
      <xdr:colOff>651566</xdr:colOff>
      <xdr:row>15</xdr:row>
      <xdr:rowOff>0</xdr:rowOff>
    </xdr:to>
    <xdr:cxnSp macro="">
      <xdr:nvCxnSpPr>
        <xdr:cNvPr id="3" name="Conector recto de flecha 2">
          <a:extLst>
            <a:ext uri="{FF2B5EF4-FFF2-40B4-BE49-F238E27FC236}">
              <a16:creationId xmlns:a16="http://schemas.microsoft.com/office/drawing/2014/main" id="{3B48E61A-8AAC-FC43-9125-F078480A8C93}"/>
            </a:ext>
          </a:extLst>
        </xdr:cNvPr>
        <xdr:cNvCxnSpPr/>
      </xdr:nvCxnSpPr>
      <xdr:spPr>
        <a:xfrm flipH="1">
          <a:off x="6830392" y="3060700"/>
          <a:ext cx="552174"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698500</xdr:colOff>
      <xdr:row>13</xdr:row>
      <xdr:rowOff>95250</xdr:rowOff>
    </xdr:from>
    <xdr:to>
      <xdr:col>7</xdr:col>
      <xdr:colOff>621747</xdr:colOff>
      <xdr:row>17</xdr:row>
      <xdr:rowOff>36445</xdr:rowOff>
    </xdr:to>
    <xdr:sp macro="" textlink="">
      <xdr:nvSpPr>
        <xdr:cNvPr id="4" name="CuadroTexto 3">
          <a:extLst>
            <a:ext uri="{FF2B5EF4-FFF2-40B4-BE49-F238E27FC236}">
              <a16:creationId xmlns:a16="http://schemas.microsoft.com/office/drawing/2014/main" id="{6B7005F9-F0A4-4020-B63F-98ADA28BFC9B}"/>
            </a:ext>
          </a:extLst>
        </xdr:cNvPr>
        <xdr:cNvSpPr txBox="1"/>
      </xdr:nvSpPr>
      <xdr:spPr>
        <a:xfrm>
          <a:off x="7378700" y="2736850"/>
          <a:ext cx="4025347" cy="773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i="1">
              <a:solidFill>
                <a:srgbClr val="FF0000"/>
              </a:solidFill>
            </a:rPr>
            <a:t>Aquí es donde se pueden</a:t>
          </a:r>
          <a:r>
            <a:rPr lang="es-ES_tradnl" sz="1100" i="1" baseline="0">
              <a:solidFill>
                <a:srgbClr val="FF0000"/>
              </a:solidFill>
            </a:rPr>
            <a:t> añadir las nuevas filas: nunca tras la última del bloque de méritos. Tras añadir la fila, deben copiarse las fórmulas de la fila anterior (en las celdas en gris).</a:t>
          </a:r>
          <a:endParaRPr lang="es-ES_tradnl" sz="1100" i="1">
            <a:solidFill>
              <a:srgbClr val="FF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8F880-5592-D647-9915-F1C09ED47ED1}">
  <sheetPr>
    <pageSetUpPr fitToPage="1"/>
  </sheetPr>
  <dimension ref="A2:H64"/>
  <sheetViews>
    <sheetView tabSelected="1" workbookViewId="0">
      <selection activeCell="B6" sqref="B6"/>
    </sheetView>
  </sheetViews>
  <sheetFormatPr baseColWidth="10" defaultRowHeight="15" outlineLevelRow="1"/>
  <cols>
    <col min="3" max="3" width="45" customWidth="1"/>
    <col min="7" max="7" width="43" customWidth="1"/>
    <col min="8" max="8" width="16.44140625" customWidth="1"/>
  </cols>
  <sheetData>
    <row r="2" spans="1:8" ht="15.75">
      <c r="A2" s="55" t="s">
        <v>114</v>
      </c>
      <c r="B2" s="55"/>
      <c r="C2" s="55"/>
      <c r="D2" s="55"/>
      <c r="E2" s="55"/>
      <c r="F2" s="55"/>
      <c r="G2" s="55"/>
      <c r="H2" s="55"/>
    </row>
    <row r="3" spans="1:8" ht="15.95" customHeight="1">
      <c r="A3" s="56" t="s">
        <v>115</v>
      </c>
      <c r="B3" s="56"/>
      <c r="C3" s="56"/>
      <c r="D3" s="56"/>
      <c r="E3" s="56"/>
      <c r="F3" s="56"/>
      <c r="G3" s="56"/>
      <c r="H3" s="56"/>
    </row>
    <row r="4" spans="1:8">
      <c r="A4" s="56"/>
      <c r="B4" s="56"/>
      <c r="C4" s="56"/>
      <c r="D4" s="56"/>
      <c r="E4" s="56"/>
      <c r="F4" s="56"/>
      <c r="G4" s="56"/>
      <c r="H4" s="56"/>
    </row>
    <row r="5" spans="1:8">
      <c r="A5" s="34"/>
      <c r="B5" s="34"/>
      <c r="C5" s="34"/>
      <c r="D5" s="34"/>
      <c r="E5" s="34"/>
      <c r="F5" s="34"/>
      <c r="G5" s="34"/>
      <c r="H5" s="34"/>
    </row>
    <row r="6" spans="1:8">
      <c r="A6" s="10" t="s">
        <v>116</v>
      </c>
      <c r="B6" s="17"/>
      <c r="C6" s="17"/>
      <c r="D6" s="17"/>
      <c r="E6" s="17"/>
      <c r="F6" s="17"/>
      <c r="G6" s="17"/>
      <c r="H6" s="17"/>
    </row>
    <row r="7" spans="1:8">
      <c r="A7" s="1" t="s">
        <v>117</v>
      </c>
      <c r="B7" s="17"/>
      <c r="C7" s="17"/>
      <c r="D7" s="17"/>
      <c r="E7" s="17"/>
      <c r="F7" s="17"/>
      <c r="G7" s="17"/>
      <c r="H7" s="17"/>
    </row>
    <row r="8" spans="1:8">
      <c r="A8" s="9" t="s">
        <v>118</v>
      </c>
      <c r="B8" s="17"/>
      <c r="C8" s="17"/>
      <c r="D8" s="17"/>
      <c r="E8" s="17"/>
      <c r="F8" s="17"/>
      <c r="G8" s="17"/>
      <c r="H8" s="17"/>
    </row>
    <row r="10" spans="1:8" ht="32.25" customHeight="1">
      <c r="A10" s="56" t="s">
        <v>169</v>
      </c>
      <c r="B10" s="56"/>
      <c r="C10" s="56"/>
      <c r="D10" s="56"/>
      <c r="E10" s="56"/>
      <c r="F10" s="56"/>
      <c r="G10" s="56"/>
      <c r="H10" s="56"/>
    </row>
    <row r="12" spans="1:8">
      <c r="A12" t="s">
        <v>119</v>
      </c>
    </row>
    <row r="14" spans="1:8">
      <c r="B14" s="35"/>
      <c r="C14" s="35"/>
      <c r="D14" s="36"/>
    </row>
    <row r="15" spans="1:8" ht="15.75" thickBot="1">
      <c r="B15" s="37"/>
      <c r="C15" s="37"/>
      <c r="D15" s="20"/>
    </row>
    <row r="16" spans="1:8" ht="15.75" thickBot="1">
      <c r="A16" s="38"/>
      <c r="B16" s="39"/>
      <c r="C16" s="39"/>
      <c r="D16" s="40"/>
      <c r="E16" s="38"/>
    </row>
    <row r="17" spans="1:8" ht="16.5" thickBot="1">
      <c r="C17" s="7" t="s">
        <v>120</v>
      </c>
      <c r="D17" s="26"/>
    </row>
    <row r="19" spans="1:8">
      <c r="A19" t="s">
        <v>121</v>
      </c>
    </row>
    <row r="22" spans="1:8" ht="15.75">
      <c r="A22" s="55" t="s">
        <v>122</v>
      </c>
      <c r="B22" s="55"/>
      <c r="C22" s="55"/>
      <c r="D22" s="55"/>
      <c r="E22" s="55"/>
      <c r="F22" s="55"/>
      <c r="G22" s="55"/>
      <c r="H22" s="55"/>
    </row>
    <row r="23" spans="1:8">
      <c r="A23" t="s">
        <v>123</v>
      </c>
    </row>
    <row r="25" spans="1:8">
      <c r="A25" s="57" t="s">
        <v>166</v>
      </c>
      <c r="B25" s="58"/>
      <c r="C25" s="59"/>
      <c r="D25" s="57" t="s">
        <v>124</v>
      </c>
      <c r="E25" s="58"/>
      <c r="F25" s="58"/>
      <c r="G25" s="59"/>
      <c r="H25" s="17" t="s">
        <v>125</v>
      </c>
    </row>
    <row r="26" spans="1:8">
      <c r="A26" s="60" t="s">
        <v>0</v>
      </c>
      <c r="B26" s="61"/>
      <c r="C26" s="61"/>
      <c r="D26" s="61"/>
      <c r="E26" s="61"/>
      <c r="F26" s="61"/>
      <c r="G26" s="62"/>
      <c r="H26" s="41">
        <v>40</v>
      </c>
    </row>
    <row r="27" spans="1:8" s="44" customFormat="1" outlineLevel="1">
      <c r="A27" s="63"/>
      <c r="B27" s="42" t="s">
        <v>2</v>
      </c>
      <c r="C27" s="43" t="s">
        <v>129</v>
      </c>
      <c r="D27" s="65" t="s">
        <v>130</v>
      </c>
      <c r="E27" s="66"/>
      <c r="F27" s="66"/>
      <c r="G27" s="67"/>
      <c r="H27" s="43">
        <v>40</v>
      </c>
    </row>
    <row r="28" spans="1:8" s="44" customFormat="1" outlineLevel="1">
      <c r="A28" s="64"/>
      <c r="B28" s="42" t="s">
        <v>11</v>
      </c>
      <c r="C28" s="45" t="s">
        <v>131</v>
      </c>
      <c r="D28" s="65" t="s">
        <v>132</v>
      </c>
      <c r="E28" s="66"/>
      <c r="F28" s="66"/>
      <c r="G28" s="67"/>
      <c r="H28" s="43">
        <v>5</v>
      </c>
    </row>
    <row r="29" spans="1:8" s="44" customFormat="1">
      <c r="A29" s="68" t="s">
        <v>13</v>
      </c>
      <c r="B29" s="69"/>
      <c r="C29" s="69"/>
      <c r="D29" s="69"/>
      <c r="E29" s="69"/>
      <c r="F29" s="69"/>
      <c r="G29" s="70"/>
      <c r="H29" s="46">
        <v>15</v>
      </c>
    </row>
    <row r="30" spans="1:8" s="44" customFormat="1" ht="96" customHeight="1" outlineLevel="1">
      <c r="A30" s="63"/>
      <c r="B30" s="42" t="s">
        <v>14</v>
      </c>
      <c r="C30" s="43" t="s">
        <v>15</v>
      </c>
      <c r="D30" s="65" t="s">
        <v>135</v>
      </c>
      <c r="E30" s="66"/>
      <c r="F30" s="66"/>
      <c r="G30" s="67"/>
      <c r="H30" s="43">
        <v>10</v>
      </c>
    </row>
    <row r="31" spans="1:8" s="44" customFormat="1" outlineLevel="1">
      <c r="A31" s="71"/>
      <c r="B31" s="42" t="s">
        <v>21</v>
      </c>
      <c r="C31" s="43" t="s">
        <v>133</v>
      </c>
      <c r="D31" s="65" t="s">
        <v>136</v>
      </c>
      <c r="E31" s="66"/>
      <c r="F31" s="66"/>
      <c r="G31" s="67"/>
      <c r="H31" s="43">
        <v>1.5</v>
      </c>
    </row>
    <row r="32" spans="1:8" s="44" customFormat="1" ht="30" outlineLevel="1">
      <c r="A32" s="71"/>
      <c r="B32" s="42" t="s">
        <v>26</v>
      </c>
      <c r="C32" s="43" t="s">
        <v>126</v>
      </c>
      <c r="D32" s="65" t="s">
        <v>137</v>
      </c>
      <c r="E32" s="66"/>
      <c r="F32" s="66"/>
      <c r="G32" s="67"/>
      <c r="H32" s="43">
        <v>1</v>
      </c>
    </row>
    <row r="33" spans="1:8" s="44" customFormat="1" outlineLevel="1">
      <c r="A33" s="71"/>
      <c r="B33" s="42" t="s">
        <v>30</v>
      </c>
      <c r="C33" s="43" t="s">
        <v>111</v>
      </c>
      <c r="D33" s="65" t="s">
        <v>138</v>
      </c>
      <c r="E33" s="66"/>
      <c r="F33" s="66"/>
      <c r="G33" s="67"/>
      <c r="H33" s="43">
        <v>2.5</v>
      </c>
    </row>
    <row r="34" spans="1:8" s="44" customFormat="1" outlineLevel="1">
      <c r="A34" s="71"/>
      <c r="B34" s="42" t="s">
        <v>33</v>
      </c>
      <c r="C34" s="43" t="s">
        <v>112</v>
      </c>
      <c r="D34" s="65" t="s">
        <v>139</v>
      </c>
      <c r="E34" s="66"/>
      <c r="F34" s="66"/>
      <c r="G34" s="67"/>
      <c r="H34" s="43">
        <v>2.5</v>
      </c>
    </row>
    <row r="35" spans="1:8" s="44" customFormat="1" ht="32.25" customHeight="1" outlineLevel="1">
      <c r="A35" s="71"/>
      <c r="B35" s="42" t="s">
        <v>36</v>
      </c>
      <c r="C35" s="43" t="s">
        <v>34</v>
      </c>
      <c r="D35" s="65" t="s">
        <v>140</v>
      </c>
      <c r="E35" s="66"/>
      <c r="F35" s="66"/>
      <c r="G35" s="67"/>
      <c r="H35" s="43">
        <v>2.5</v>
      </c>
    </row>
    <row r="36" spans="1:8" s="44" customFormat="1" outlineLevel="1">
      <c r="A36" s="71"/>
      <c r="B36" s="42" t="s">
        <v>110</v>
      </c>
      <c r="C36" s="43" t="s">
        <v>37</v>
      </c>
      <c r="D36" s="65" t="s">
        <v>141</v>
      </c>
      <c r="E36" s="66"/>
      <c r="F36" s="66"/>
      <c r="G36" s="67"/>
      <c r="H36" s="43">
        <v>2.5</v>
      </c>
    </row>
    <row r="37" spans="1:8" s="44" customFormat="1" outlineLevel="1">
      <c r="A37" s="71"/>
      <c r="B37" s="42" t="s">
        <v>106</v>
      </c>
      <c r="C37" s="43" t="s">
        <v>134</v>
      </c>
      <c r="D37" s="65"/>
      <c r="E37" s="66"/>
      <c r="F37" s="66"/>
      <c r="G37" s="67"/>
      <c r="H37" s="43">
        <v>2.5</v>
      </c>
    </row>
    <row r="38" spans="1:8" s="44" customFormat="1">
      <c r="A38" s="68" t="s">
        <v>40</v>
      </c>
      <c r="B38" s="69"/>
      <c r="C38" s="69"/>
      <c r="D38" s="69"/>
      <c r="E38" s="69"/>
      <c r="F38" s="69"/>
      <c r="G38" s="70"/>
      <c r="H38" s="46">
        <v>20</v>
      </c>
    </row>
    <row r="39" spans="1:8" s="44" customFormat="1" ht="32.25" customHeight="1" outlineLevel="1">
      <c r="A39" s="71"/>
      <c r="B39" s="42" t="s">
        <v>41</v>
      </c>
      <c r="C39" s="43" t="s">
        <v>42</v>
      </c>
      <c r="D39" s="72" t="s">
        <v>142</v>
      </c>
      <c r="E39" s="73"/>
      <c r="F39" s="73"/>
      <c r="G39" s="74"/>
      <c r="H39" s="43">
        <v>15</v>
      </c>
    </row>
    <row r="40" spans="1:8" s="44" customFormat="1" ht="32.25" customHeight="1" outlineLevel="1">
      <c r="A40" s="71"/>
      <c r="B40" s="42" t="s">
        <v>45</v>
      </c>
      <c r="C40" s="43" t="s">
        <v>46</v>
      </c>
      <c r="D40" s="72" t="s">
        <v>143</v>
      </c>
      <c r="E40" s="73"/>
      <c r="F40" s="73"/>
      <c r="G40" s="74"/>
      <c r="H40" s="43">
        <v>10</v>
      </c>
    </row>
    <row r="41" spans="1:8" s="44" customFormat="1" ht="32.25" customHeight="1" outlineLevel="1">
      <c r="A41" s="71"/>
      <c r="B41" s="42" t="s">
        <v>47</v>
      </c>
      <c r="C41" s="43" t="s">
        <v>48</v>
      </c>
      <c r="D41" s="72" t="s">
        <v>144</v>
      </c>
      <c r="E41" s="73"/>
      <c r="F41" s="73"/>
      <c r="G41" s="74"/>
      <c r="H41" s="43">
        <v>10</v>
      </c>
    </row>
    <row r="42" spans="1:8" s="44" customFormat="1" outlineLevel="1">
      <c r="A42" s="71"/>
      <c r="B42" s="42" t="s">
        <v>49</v>
      </c>
      <c r="C42" s="43" t="s">
        <v>50</v>
      </c>
      <c r="D42" s="72" t="s">
        <v>145</v>
      </c>
      <c r="E42" s="73"/>
      <c r="F42" s="73"/>
      <c r="G42" s="74"/>
      <c r="H42" s="43">
        <v>10</v>
      </c>
    </row>
    <row r="43" spans="1:8" s="44" customFormat="1" ht="32.25" customHeight="1" outlineLevel="1">
      <c r="A43" s="71"/>
      <c r="B43" s="42" t="s">
        <v>51</v>
      </c>
      <c r="C43" s="43" t="s">
        <v>113</v>
      </c>
      <c r="D43" s="72" t="s">
        <v>147</v>
      </c>
      <c r="E43" s="73"/>
      <c r="F43" s="73"/>
      <c r="G43" s="74"/>
      <c r="H43" s="43">
        <v>15</v>
      </c>
    </row>
    <row r="44" spans="1:8" s="44" customFormat="1" ht="32.25" customHeight="1" outlineLevel="1">
      <c r="A44" s="71"/>
      <c r="B44" s="42" t="s">
        <v>52</v>
      </c>
      <c r="C44" s="43" t="s">
        <v>53</v>
      </c>
      <c r="D44" s="72" t="s">
        <v>149</v>
      </c>
      <c r="E44" s="73"/>
      <c r="F44" s="73"/>
      <c r="G44" s="74"/>
      <c r="H44" s="43">
        <v>15</v>
      </c>
    </row>
    <row r="45" spans="1:8" s="44" customFormat="1" ht="32.25" customHeight="1" outlineLevel="1">
      <c r="A45" s="71"/>
      <c r="B45" s="42" t="s">
        <v>54</v>
      </c>
      <c r="C45" s="43" t="s">
        <v>55</v>
      </c>
      <c r="D45" s="72" t="s">
        <v>150</v>
      </c>
      <c r="E45" s="73"/>
      <c r="F45" s="73"/>
      <c r="G45" s="74"/>
      <c r="H45" s="43">
        <v>10</v>
      </c>
    </row>
    <row r="46" spans="1:8" s="44" customFormat="1" outlineLevel="1">
      <c r="A46" s="71"/>
      <c r="B46" s="42" t="s">
        <v>56</v>
      </c>
      <c r="C46" s="43" t="s">
        <v>57</v>
      </c>
      <c r="D46" s="72" t="s">
        <v>148</v>
      </c>
      <c r="E46" s="73"/>
      <c r="F46" s="73"/>
      <c r="G46" s="74"/>
      <c r="H46" s="43">
        <v>10</v>
      </c>
    </row>
    <row r="47" spans="1:8" s="44" customFormat="1" outlineLevel="1">
      <c r="A47" s="71"/>
      <c r="B47" s="42" t="s">
        <v>107</v>
      </c>
      <c r="C47" s="43" t="s">
        <v>146</v>
      </c>
      <c r="D47" s="72"/>
      <c r="E47" s="73"/>
      <c r="F47" s="73"/>
      <c r="G47" s="74"/>
      <c r="H47" s="43">
        <v>15</v>
      </c>
    </row>
    <row r="48" spans="1:8" s="44" customFormat="1" ht="32.25" customHeight="1" outlineLevel="1">
      <c r="A48" s="71"/>
      <c r="B48" s="42" t="s">
        <v>59</v>
      </c>
      <c r="C48" s="43" t="s">
        <v>60</v>
      </c>
      <c r="D48" s="72" t="s">
        <v>151</v>
      </c>
      <c r="E48" s="73"/>
      <c r="F48" s="73"/>
      <c r="G48" s="74"/>
      <c r="H48" s="43">
        <v>5</v>
      </c>
    </row>
    <row r="49" spans="1:8" s="44" customFormat="1" ht="15.95" customHeight="1" outlineLevel="1">
      <c r="A49" s="68" t="s">
        <v>68</v>
      </c>
      <c r="B49" s="69"/>
      <c r="C49" s="69"/>
      <c r="D49" s="69"/>
      <c r="E49" s="69"/>
      <c r="F49" s="69"/>
      <c r="G49" s="70"/>
      <c r="H49" s="46">
        <v>5</v>
      </c>
    </row>
    <row r="50" spans="1:8" s="44" customFormat="1" ht="15.95" customHeight="1" outlineLevel="1">
      <c r="A50" s="63"/>
      <c r="B50" s="42" t="s">
        <v>69</v>
      </c>
      <c r="C50" s="43" t="s">
        <v>70</v>
      </c>
      <c r="D50" s="72" t="s">
        <v>152</v>
      </c>
      <c r="E50" s="73"/>
      <c r="F50" s="73"/>
      <c r="G50" s="74"/>
      <c r="H50" s="43">
        <v>5</v>
      </c>
    </row>
    <row r="51" spans="1:8" s="44" customFormat="1" ht="32.25" customHeight="1" outlineLevel="1">
      <c r="A51" s="71"/>
      <c r="B51" s="42" t="s">
        <v>74</v>
      </c>
      <c r="C51" s="43" t="s">
        <v>75</v>
      </c>
      <c r="D51" s="72" t="s">
        <v>153</v>
      </c>
      <c r="E51" s="73"/>
      <c r="F51" s="73"/>
      <c r="G51" s="74"/>
      <c r="H51" s="43">
        <v>5</v>
      </c>
    </row>
    <row r="52" spans="1:8" s="44" customFormat="1" ht="32.25" customHeight="1" outlineLevel="1">
      <c r="A52" s="64"/>
      <c r="B52" s="42" t="s">
        <v>80</v>
      </c>
      <c r="C52" s="43" t="s">
        <v>81</v>
      </c>
      <c r="D52" s="72" t="s">
        <v>154</v>
      </c>
      <c r="E52" s="73"/>
      <c r="F52" s="73"/>
      <c r="G52" s="74"/>
      <c r="H52" s="43">
        <v>5</v>
      </c>
    </row>
    <row r="53" spans="1:8" s="44" customFormat="1" outlineLevel="1">
      <c r="A53" s="68" t="s">
        <v>83</v>
      </c>
      <c r="B53" s="69"/>
      <c r="C53" s="69"/>
      <c r="D53" s="69"/>
      <c r="E53" s="69"/>
      <c r="F53" s="69"/>
      <c r="G53" s="70"/>
      <c r="H53" s="46">
        <v>7</v>
      </c>
    </row>
    <row r="54" spans="1:8" s="44" customFormat="1" ht="32.25" customHeight="1" outlineLevel="1">
      <c r="A54" s="63"/>
      <c r="B54" s="42" t="s">
        <v>84</v>
      </c>
      <c r="C54" s="43" t="s">
        <v>85</v>
      </c>
      <c r="D54" s="75" t="s">
        <v>155</v>
      </c>
      <c r="E54" s="75"/>
      <c r="F54" s="75"/>
      <c r="G54" s="75"/>
      <c r="H54" s="43">
        <v>7</v>
      </c>
    </row>
    <row r="55" spans="1:8" s="44" customFormat="1" ht="32.25" customHeight="1" outlineLevel="1">
      <c r="A55" s="64"/>
      <c r="B55" s="42" t="s">
        <v>89</v>
      </c>
      <c r="C55" s="43" t="s">
        <v>90</v>
      </c>
      <c r="D55" s="75" t="s">
        <v>156</v>
      </c>
      <c r="E55" s="75"/>
      <c r="F55" s="75"/>
      <c r="G55" s="75"/>
      <c r="H55" s="43">
        <v>3</v>
      </c>
    </row>
    <row r="56" spans="1:8" s="44" customFormat="1">
      <c r="A56" s="68" t="s">
        <v>92</v>
      </c>
      <c r="B56" s="69"/>
      <c r="C56" s="69"/>
      <c r="D56" s="69"/>
      <c r="E56" s="69"/>
      <c r="F56" s="69"/>
      <c r="G56" s="70"/>
      <c r="H56" s="46">
        <v>5</v>
      </c>
    </row>
    <row r="57" spans="1:8" s="44" customFormat="1" outlineLevel="1">
      <c r="A57" s="45"/>
      <c r="B57" s="42" t="s">
        <v>93</v>
      </c>
      <c r="C57" s="43" t="s">
        <v>94</v>
      </c>
      <c r="D57" s="65" t="s">
        <v>164</v>
      </c>
      <c r="E57" s="66"/>
      <c r="F57" s="66"/>
      <c r="G57" s="67"/>
      <c r="H57" s="43">
        <v>5</v>
      </c>
    </row>
    <row r="58" spans="1:8" s="44" customFormat="1">
      <c r="A58" s="68" t="s">
        <v>97</v>
      </c>
      <c r="B58" s="69"/>
      <c r="C58" s="69"/>
      <c r="D58" s="69"/>
      <c r="E58" s="69"/>
      <c r="F58" s="69"/>
      <c r="G58" s="70"/>
      <c r="H58" s="46">
        <v>8</v>
      </c>
    </row>
    <row r="59" spans="1:8" s="44" customFormat="1" ht="15.95" customHeight="1" outlineLevel="1">
      <c r="A59" s="63"/>
      <c r="B59" s="42" t="s">
        <v>108</v>
      </c>
      <c r="C59" s="43" t="s">
        <v>159</v>
      </c>
      <c r="D59" s="65" t="s">
        <v>162</v>
      </c>
      <c r="E59" s="66"/>
      <c r="F59" s="66"/>
      <c r="G59" s="67"/>
      <c r="H59" s="43">
        <v>3</v>
      </c>
    </row>
    <row r="60" spans="1:8" s="44" customFormat="1" ht="15.95" customHeight="1" outlineLevel="1">
      <c r="A60" s="71"/>
      <c r="B60" s="42" t="s">
        <v>157</v>
      </c>
      <c r="C60" s="43" t="s">
        <v>160</v>
      </c>
      <c r="D60" s="65" t="s">
        <v>163</v>
      </c>
      <c r="E60" s="66"/>
      <c r="F60" s="66"/>
      <c r="G60" s="67"/>
      <c r="H60" s="43">
        <v>3</v>
      </c>
    </row>
    <row r="61" spans="1:8" s="44" customFormat="1" ht="15.95" customHeight="1" outlineLevel="1">
      <c r="A61" s="71"/>
      <c r="B61" s="42" t="s">
        <v>158</v>
      </c>
      <c r="C61" s="45" t="s">
        <v>161</v>
      </c>
      <c r="D61" s="65" t="s">
        <v>165</v>
      </c>
      <c r="E61" s="66"/>
      <c r="F61" s="66"/>
      <c r="G61" s="67"/>
      <c r="H61" s="43">
        <v>2</v>
      </c>
    </row>
    <row r="62" spans="1:8" s="44" customFormat="1" outlineLevel="1">
      <c r="A62" s="76" t="s">
        <v>102</v>
      </c>
      <c r="B62" s="76"/>
      <c r="C62" s="76"/>
      <c r="D62" s="76"/>
      <c r="E62" s="76"/>
      <c r="F62" s="76"/>
      <c r="G62" s="76"/>
      <c r="H62" s="47"/>
    </row>
    <row r="63" spans="1:8" s="44" customFormat="1" ht="15.75" customHeight="1" outlineLevel="1">
      <c r="A63" s="49"/>
      <c r="B63" s="42">
        <v>1</v>
      </c>
      <c r="C63" s="43" t="s">
        <v>127</v>
      </c>
      <c r="D63" s="77" t="s">
        <v>128</v>
      </c>
      <c r="E63" s="77"/>
      <c r="F63" s="77"/>
      <c r="G63" s="77"/>
      <c r="H63" s="48">
        <v>0.2</v>
      </c>
    </row>
    <row r="64" spans="1:8" s="44" customFormat="1" outlineLevel="1"/>
  </sheetData>
  <mergeCells count="50">
    <mergeCell ref="A49:G49"/>
    <mergeCell ref="A53:G53"/>
    <mergeCell ref="A50:A52"/>
    <mergeCell ref="D51:G51"/>
    <mergeCell ref="D52:G52"/>
    <mergeCell ref="D55:G55"/>
    <mergeCell ref="D60:G60"/>
    <mergeCell ref="A62:G62"/>
    <mergeCell ref="D63:G63"/>
    <mergeCell ref="A59:A61"/>
    <mergeCell ref="D59:G59"/>
    <mergeCell ref="D61:G61"/>
    <mergeCell ref="A58:G58"/>
    <mergeCell ref="D47:G47"/>
    <mergeCell ref="D48:G48"/>
    <mergeCell ref="D50:G50"/>
    <mergeCell ref="A56:G56"/>
    <mergeCell ref="D57:G57"/>
    <mergeCell ref="A54:A55"/>
    <mergeCell ref="A39:A48"/>
    <mergeCell ref="D39:G39"/>
    <mergeCell ref="D40:G40"/>
    <mergeCell ref="D41:G41"/>
    <mergeCell ref="D42:G42"/>
    <mergeCell ref="D43:G43"/>
    <mergeCell ref="D44:G44"/>
    <mergeCell ref="D45:G45"/>
    <mergeCell ref="D46:G46"/>
    <mergeCell ref="D54:G54"/>
    <mergeCell ref="D34:G34"/>
    <mergeCell ref="D35:G35"/>
    <mergeCell ref="D36:G36"/>
    <mergeCell ref="D37:G37"/>
    <mergeCell ref="A38:G38"/>
    <mergeCell ref="A30:A37"/>
    <mergeCell ref="D30:G30"/>
    <mergeCell ref="D31:G31"/>
    <mergeCell ref="D32:G32"/>
    <mergeCell ref="D33:G33"/>
    <mergeCell ref="A26:G26"/>
    <mergeCell ref="A27:A28"/>
    <mergeCell ref="D27:G27"/>
    <mergeCell ref="D28:G28"/>
    <mergeCell ref="A29:G29"/>
    <mergeCell ref="A2:H2"/>
    <mergeCell ref="A3:H4"/>
    <mergeCell ref="A10:H10"/>
    <mergeCell ref="A22:H22"/>
    <mergeCell ref="A25:C25"/>
    <mergeCell ref="D25:G25"/>
  </mergeCells>
  <phoneticPr fontId="5" type="noConversion"/>
  <pageMargins left="0.7" right="0.7" top="0.75" bottom="0.75" header="0.3" footer="0.3"/>
  <pageSetup paperSize="9" scale="51" orientation="portrait"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5A27-85D1-B54A-B2B1-203C438B684B}">
  <dimension ref="B1:Q266"/>
  <sheetViews>
    <sheetView topLeftCell="B1" workbookViewId="0">
      <selection activeCell="D7" sqref="D7"/>
    </sheetView>
  </sheetViews>
  <sheetFormatPr baseColWidth="10" defaultColWidth="11" defaultRowHeight="15"/>
  <cols>
    <col min="1" max="1" width="3" customWidth="1"/>
    <col min="3" max="3" width="41" customWidth="1"/>
    <col min="4" max="4" width="27.44140625" customWidth="1"/>
    <col min="5" max="5" width="27.88671875" customWidth="1"/>
    <col min="7" max="7" width="11.33203125" bestFit="1" customWidth="1"/>
    <col min="13" max="13" width="5.33203125" customWidth="1"/>
    <col min="14" max="14" width="23" customWidth="1"/>
    <col min="16" max="16" width="22.44140625" customWidth="1"/>
    <col min="17" max="17" width="5.33203125" customWidth="1"/>
  </cols>
  <sheetData>
    <row r="1" spans="2:17" ht="15.75" thickBot="1">
      <c r="B1" s="54">
        <v>3</v>
      </c>
    </row>
    <row r="2" spans="2:17" ht="15.75">
      <c r="B2" s="13" t="s">
        <v>0</v>
      </c>
      <c r="C2" s="25"/>
      <c r="D2" s="25"/>
      <c r="E2" s="25"/>
      <c r="F2" s="25"/>
      <c r="G2" s="25"/>
      <c r="H2" s="25"/>
      <c r="I2" s="25"/>
      <c r="J2" s="25"/>
      <c r="K2" s="25"/>
      <c r="L2" s="11"/>
      <c r="M2" s="78" t="s">
        <v>1</v>
      </c>
      <c r="N2" s="79"/>
      <c r="O2" s="79"/>
      <c r="P2" s="79"/>
      <c r="Q2" s="80"/>
    </row>
    <row r="3" spans="2:17">
      <c r="B3" s="8"/>
      <c r="L3" s="5"/>
      <c r="M3" s="8"/>
      <c r="Q3" s="5"/>
    </row>
    <row r="4" spans="2:17" ht="15.75" thickBot="1">
      <c r="B4" s="8" t="s">
        <v>2</v>
      </c>
      <c r="C4" s="17" t="s">
        <v>3</v>
      </c>
      <c r="D4" s="17" t="s">
        <v>4</v>
      </c>
      <c r="E4" s="17" t="s">
        <v>5</v>
      </c>
      <c r="F4" s="17" t="s">
        <v>6</v>
      </c>
      <c r="G4" s="17" t="s">
        <v>7</v>
      </c>
      <c r="H4" s="51" t="s">
        <v>8</v>
      </c>
      <c r="I4" s="17" t="s">
        <v>168</v>
      </c>
      <c r="J4" s="17" t="s">
        <v>8</v>
      </c>
      <c r="L4" s="5"/>
      <c r="M4" s="8"/>
      <c r="N4" s="17" t="s">
        <v>9</v>
      </c>
      <c r="O4" s="17" t="s">
        <v>10</v>
      </c>
      <c r="P4" s="17" t="s">
        <v>167</v>
      </c>
      <c r="Q4" s="5"/>
    </row>
    <row r="5" spans="2:17" ht="16.5" thickBot="1">
      <c r="B5" s="8"/>
      <c r="C5" s="10"/>
      <c r="D5" s="10"/>
      <c r="E5" s="10"/>
      <c r="F5" s="23"/>
      <c r="G5" s="23"/>
      <c r="H5" s="52">
        <f>MAX(0,40*(1+2*(1-F5)/(G5-2)))</f>
        <v>0</v>
      </c>
      <c r="I5" s="1">
        <v>1</v>
      </c>
      <c r="J5" s="53">
        <f>+I5*TotalA1Pre</f>
        <v>0</v>
      </c>
      <c r="L5" s="5"/>
      <c r="M5" s="8"/>
      <c r="N5" s="10"/>
      <c r="O5" s="10"/>
      <c r="P5" s="50"/>
      <c r="Q5" s="5"/>
    </row>
    <row r="6" spans="2:17">
      <c r="B6" s="8"/>
      <c r="L6" s="5"/>
      <c r="M6" s="8"/>
      <c r="Q6" s="5"/>
    </row>
    <row r="7" spans="2:17" ht="15.75" thickBot="1">
      <c r="B7" s="8" t="s">
        <v>11</v>
      </c>
      <c r="C7" s="17" t="s">
        <v>12</v>
      </c>
      <c r="D7" s="24" t="s">
        <v>8</v>
      </c>
      <c r="L7" s="5"/>
      <c r="M7" s="8"/>
      <c r="N7" s="17" t="s">
        <v>9</v>
      </c>
      <c r="O7" s="17" t="s">
        <v>10</v>
      </c>
      <c r="P7" s="17" t="s">
        <v>167</v>
      </c>
      <c r="Q7" s="5"/>
    </row>
    <row r="8" spans="2:17" ht="16.5" thickBot="1">
      <c r="B8" s="8"/>
      <c r="C8" s="10" t="s">
        <v>170</v>
      </c>
      <c r="D8" s="6">
        <f>+IF(C8="Sí",5,0)</f>
        <v>0</v>
      </c>
      <c r="L8" s="5"/>
      <c r="M8" s="8"/>
      <c r="N8" s="10"/>
      <c r="O8" s="10"/>
      <c r="P8" s="50"/>
      <c r="Q8" s="5"/>
    </row>
    <row r="9" spans="2:17" ht="15.75" thickBot="1">
      <c r="B9" s="4"/>
      <c r="C9" s="3"/>
      <c r="D9" s="3"/>
      <c r="E9" s="3"/>
      <c r="F9" s="3"/>
      <c r="G9" s="3"/>
      <c r="H9" s="3"/>
      <c r="I9" s="3"/>
      <c r="J9" s="3"/>
      <c r="K9" s="3"/>
      <c r="L9" s="2"/>
      <c r="M9" s="4"/>
      <c r="N9" s="3"/>
      <c r="O9" s="3"/>
      <c r="P9" s="3"/>
      <c r="Q9" s="2"/>
    </row>
    <row r="10" spans="2:17" ht="15.75" thickBot="1"/>
    <row r="11" spans="2:17" ht="15.75">
      <c r="B11" s="13" t="s">
        <v>13</v>
      </c>
      <c r="C11" s="22"/>
      <c r="D11" s="22"/>
      <c r="E11" s="22"/>
      <c r="F11" s="22"/>
      <c r="G11" s="22"/>
      <c r="H11" s="22"/>
      <c r="I11" s="22"/>
      <c r="J11" s="22"/>
      <c r="K11" s="22"/>
      <c r="L11" s="11"/>
      <c r="M11" s="78" t="s">
        <v>1</v>
      </c>
      <c r="N11" s="79"/>
      <c r="O11" s="79"/>
      <c r="P11" s="79"/>
      <c r="Q11" s="80"/>
    </row>
    <row r="12" spans="2:17">
      <c r="B12" s="8"/>
      <c r="L12" s="5"/>
      <c r="M12" s="8"/>
      <c r="Q12" s="5"/>
    </row>
    <row r="13" spans="2:17">
      <c r="B13" s="8" t="s">
        <v>14</v>
      </c>
      <c r="C13" t="s">
        <v>15</v>
      </c>
      <c r="L13" s="5"/>
      <c r="M13" s="8"/>
      <c r="Q13" s="5"/>
    </row>
    <row r="14" spans="2:17">
      <c r="B14" s="8"/>
      <c r="C14" s="17" t="s">
        <v>16</v>
      </c>
      <c r="D14" s="17" t="s">
        <v>4</v>
      </c>
      <c r="E14" s="17" t="s">
        <v>17</v>
      </c>
      <c r="F14" s="17" t="s">
        <v>18</v>
      </c>
      <c r="G14" s="17" t="s">
        <v>19</v>
      </c>
      <c r="H14" s="17" t="s">
        <v>8</v>
      </c>
      <c r="I14" s="17" t="s">
        <v>168</v>
      </c>
      <c r="J14" s="17" t="s">
        <v>8</v>
      </c>
      <c r="L14" s="5"/>
      <c r="M14" s="8"/>
      <c r="N14" s="17" t="s">
        <v>9</v>
      </c>
      <c r="O14" s="17" t="s">
        <v>10</v>
      </c>
      <c r="P14" s="17" t="s">
        <v>167</v>
      </c>
      <c r="Q14" s="5"/>
    </row>
    <row r="15" spans="2:17">
      <c r="B15" s="8"/>
      <c r="C15" s="10"/>
      <c r="D15" s="10"/>
      <c r="E15" s="10"/>
      <c r="F15" s="10"/>
      <c r="G15" s="10"/>
      <c r="H15" s="9">
        <f>MIN(F15/3,2)*MAX(MIN((G15-4)*0.25,1),0)</f>
        <v>0</v>
      </c>
      <c r="I15" s="1">
        <v>1</v>
      </c>
      <c r="J15" s="9">
        <f>+H15*I15</f>
        <v>0</v>
      </c>
      <c r="L15" s="5"/>
      <c r="M15" s="8"/>
      <c r="N15" s="10"/>
      <c r="O15" s="10"/>
      <c r="P15" s="50"/>
      <c r="Q15" s="5"/>
    </row>
    <row r="16" spans="2:17">
      <c r="B16" s="8"/>
      <c r="C16" s="10"/>
      <c r="D16" s="10"/>
      <c r="E16" s="10"/>
      <c r="F16" s="10"/>
      <c r="G16" s="10"/>
      <c r="H16" s="9">
        <f t="shared" ref="H16:H22" si="0">MIN(F16/3,2)*MAX(MIN((G16-4)*0.25,1),0)</f>
        <v>0</v>
      </c>
      <c r="I16" s="1">
        <v>1</v>
      </c>
      <c r="J16" s="9">
        <f t="shared" ref="J16:J22" si="1">+H16*I16</f>
        <v>0</v>
      </c>
      <c r="L16" s="5"/>
      <c r="M16" s="8"/>
      <c r="N16" s="10"/>
      <c r="O16" s="10"/>
      <c r="P16" s="50"/>
      <c r="Q16" s="5"/>
    </row>
    <row r="17" spans="2:17">
      <c r="B17" s="8"/>
      <c r="C17" s="10"/>
      <c r="D17" s="10"/>
      <c r="E17" s="10"/>
      <c r="F17" s="10"/>
      <c r="G17" s="10"/>
      <c r="H17" s="9">
        <f t="shared" si="0"/>
        <v>0</v>
      </c>
      <c r="I17" s="1">
        <v>1</v>
      </c>
      <c r="J17" s="9">
        <f t="shared" si="1"/>
        <v>0</v>
      </c>
      <c r="L17" s="5"/>
      <c r="M17" s="8"/>
      <c r="N17" s="10"/>
      <c r="O17" s="10"/>
      <c r="P17" s="50"/>
      <c r="Q17" s="5"/>
    </row>
    <row r="18" spans="2:17">
      <c r="B18" s="8"/>
      <c r="C18" s="10"/>
      <c r="D18" s="10"/>
      <c r="E18" s="10"/>
      <c r="F18" s="10"/>
      <c r="G18" s="10"/>
      <c r="H18" s="9">
        <f t="shared" si="0"/>
        <v>0</v>
      </c>
      <c r="I18" s="1">
        <v>1</v>
      </c>
      <c r="J18" s="9">
        <f t="shared" si="1"/>
        <v>0</v>
      </c>
      <c r="L18" s="5"/>
      <c r="M18" s="8"/>
      <c r="N18" s="10"/>
      <c r="O18" s="10"/>
      <c r="P18" s="50"/>
      <c r="Q18" s="5"/>
    </row>
    <row r="19" spans="2:17">
      <c r="B19" s="8"/>
      <c r="C19" s="10"/>
      <c r="D19" s="10"/>
      <c r="E19" s="10"/>
      <c r="F19" s="10"/>
      <c r="G19" s="10"/>
      <c r="H19" s="9">
        <f t="shared" si="0"/>
        <v>0</v>
      </c>
      <c r="I19" s="1">
        <v>1</v>
      </c>
      <c r="J19" s="9">
        <f t="shared" si="1"/>
        <v>0</v>
      </c>
      <c r="L19" s="5"/>
      <c r="M19" s="8"/>
      <c r="N19" s="10"/>
      <c r="O19" s="10"/>
      <c r="P19" s="50"/>
      <c r="Q19" s="5"/>
    </row>
    <row r="20" spans="2:17">
      <c r="B20" s="8"/>
      <c r="C20" s="10"/>
      <c r="D20" s="10"/>
      <c r="E20" s="10"/>
      <c r="F20" s="10"/>
      <c r="G20" s="10"/>
      <c r="H20" s="9">
        <f t="shared" si="0"/>
        <v>0</v>
      </c>
      <c r="I20" s="1">
        <v>1</v>
      </c>
      <c r="J20" s="9">
        <f t="shared" si="1"/>
        <v>0</v>
      </c>
      <c r="L20" s="5"/>
      <c r="M20" s="8"/>
      <c r="N20" s="10"/>
      <c r="O20" s="10"/>
      <c r="P20" s="50"/>
      <c r="Q20" s="5"/>
    </row>
    <row r="21" spans="2:17">
      <c r="B21" s="8"/>
      <c r="C21" s="10"/>
      <c r="D21" s="10"/>
      <c r="E21" s="10"/>
      <c r="F21" s="10"/>
      <c r="G21" s="10"/>
      <c r="H21" s="9">
        <f t="shared" si="0"/>
        <v>0</v>
      </c>
      <c r="I21" s="1">
        <v>1</v>
      </c>
      <c r="J21" s="9">
        <f t="shared" si="1"/>
        <v>0</v>
      </c>
      <c r="L21" s="5"/>
      <c r="M21" s="8"/>
      <c r="N21" s="10"/>
      <c r="O21" s="10"/>
      <c r="P21" s="50"/>
      <c r="Q21" s="5"/>
    </row>
    <row r="22" spans="2:17" ht="15.75" thickBot="1">
      <c r="B22" s="8"/>
      <c r="C22" s="10"/>
      <c r="D22" s="10"/>
      <c r="E22" s="10"/>
      <c r="F22" s="10"/>
      <c r="G22" s="10"/>
      <c r="H22" s="9">
        <f t="shared" si="0"/>
        <v>0</v>
      </c>
      <c r="I22" s="1">
        <v>1</v>
      </c>
      <c r="J22" s="9">
        <f t="shared" si="1"/>
        <v>0</v>
      </c>
      <c r="L22" s="5"/>
      <c r="M22" s="8"/>
      <c r="N22" s="10"/>
      <c r="O22" s="10"/>
      <c r="P22" s="50"/>
      <c r="Q22" s="5"/>
    </row>
    <row r="23" spans="2:17" ht="16.5" thickBot="1">
      <c r="B23" s="8"/>
      <c r="H23" s="26">
        <f>+MIN(SUM(H15:H22),10)</f>
        <v>0</v>
      </c>
      <c r="I23" s="7" t="s">
        <v>20</v>
      </c>
      <c r="J23" s="6">
        <f>+MIN(SUM(J15:J22),10)</f>
        <v>0</v>
      </c>
      <c r="L23" s="5"/>
      <c r="M23" s="8"/>
      <c r="Q23" s="5"/>
    </row>
    <row r="24" spans="2:17">
      <c r="B24" s="8"/>
      <c r="L24" s="5"/>
      <c r="M24" s="8"/>
      <c r="Q24" s="5"/>
    </row>
    <row r="25" spans="2:17">
      <c r="B25" s="8" t="s">
        <v>21</v>
      </c>
      <c r="C25" t="s">
        <v>22</v>
      </c>
      <c r="L25" s="5"/>
      <c r="M25" s="8"/>
      <c r="Q25" s="5"/>
    </row>
    <row r="26" spans="2:17">
      <c r="B26" s="8"/>
      <c r="C26" s="17" t="s">
        <v>23</v>
      </c>
      <c r="D26" s="17" t="s">
        <v>5</v>
      </c>
      <c r="E26" s="17" t="s">
        <v>24</v>
      </c>
      <c r="F26" s="17" t="s">
        <v>8</v>
      </c>
      <c r="G26" s="17" t="s">
        <v>168</v>
      </c>
      <c r="H26" s="17" t="s">
        <v>8</v>
      </c>
      <c r="L26" s="5"/>
      <c r="M26" s="8"/>
      <c r="N26" s="17" t="s">
        <v>9</v>
      </c>
      <c r="O26" s="17" t="s">
        <v>10</v>
      </c>
      <c r="P26" s="17" t="s">
        <v>167</v>
      </c>
      <c r="Q26" s="5"/>
    </row>
    <row r="27" spans="2:17">
      <c r="B27" s="8"/>
      <c r="C27" s="10"/>
      <c r="D27" s="16"/>
      <c r="E27" s="10"/>
      <c r="F27" s="9">
        <f>MIN(E27*1.5/100,1.5)</f>
        <v>0</v>
      </c>
      <c r="G27" s="1">
        <v>1</v>
      </c>
      <c r="H27" s="9">
        <f>+F27*G27</f>
        <v>0</v>
      </c>
      <c r="L27" s="5"/>
      <c r="M27" s="8"/>
      <c r="N27" s="10"/>
      <c r="O27" s="10"/>
      <c r="P27" s="50"/>
      <c r="Q27" s="5"/>
    </row>
    <row r="28" spans="2:17">
      <c r="B28" s="8"/>
      <c r="C28" s="10"/>
      <c r="D28" s="16"/>
      <c r="E28" s="10"/>
      <c r="F28" s="9">
        <f t="shared" ref="F28:F30" si="2">MIN(E28*1.5/100,1.5)</f>
        <v>0</v>
      </c>
      <c r="G28" s="1">
        <v>1</v>
      </c>
      <c r="H28" s="9">
        <f t="shared" ref="H28:H30" si="3">+F28*G28</f>
        <v>0</v>
      </c>
      <c r="L28" s="5"/>
      <c r="M28" s="8"/>
      <c r="N28" s="10"/>
      <c r="O28" s="10"/>
      <c r="P28" s="50"/>
      <c r="Q28" s="5"/>
    </row>
    <row r="29" spans="2:17">
      <c r="B29" s="8"/>
      <c r="C29" s="10"/>
      <c r="D29" s="16"/>
      <c r="E29" s="10"/>
      <c r="F29" s="9">
        <f t="shared" si="2"/>
        <v>0</v>
      </c>
      <c r="G29" s="1">
        <v>1</v>
      </c>
      <c r="H29" s="9">
        <f t="shared" si="3"/>
        <v>0</v>
      </c>
      <c r="L29" s="5"/>
      <c r="M29" s="8"/>
      <c r="N29" s="10"/>
      <c r="O29" s="10"/>
      <c r="P29" s="50"/>
      <c r="Q29" s="5"/>
    </row>
    <row r="30" spans="2:17" ht="15.75" thickBot="1">
      <c r="B30" s="8"/>
      <c r="C30" s="10"/>
      <c r="D30" s="16"/>
      <c r="E30" s="10"/>
      <c r="F30" s="9">
        <f t="shared" si="2"/>
        <v>0</v>
      </c>
      <c r="G30" s="1">
        <v>1</v>
      </c>
      <c r="H30" s="9">
        <f t="shared" si="3"/>
        <v>0</v>
      </c>
      <c r="L30" s="5"/>
      <c r="M30" s="8"/>
      <c r="N30" s="10"/>
      <c r="O30" s="10"/>
      <c r="P30" s="50"/>
      <c r="Q30" s="5"/>
    </row>
    <row r="31" spans="2:17" ht="16.5" thickBot="1">
      <c r="B31" s="8"/>
      <c r="F31" s="26">
        <f>+MIN(1.5,SUM(F27:F30))</f>
        <v>0</v>
      </c>
      <c r="G31" s="7" t="s">
        <v>25</v>
      </c>
      <c r="H31" s="6">
        <f>+MIN(1.5,SUM(H27:H30))</f>
        <v>0</v>
      </c>
      <c r="L31" s="5"/>
      <c r="M31" s="8"/>
      <c r="N31" s="10"/>
      <c r="O31" s="10"/>
      <c r="P31" s="50"/>
      <c r="Q31" s="5"/>
    </row>
    <row r="32" spans="2:17">
      <c r="B32" s="8"/>
      <c r="L32" s="5"/>
      <c r="M32" s="8"/>
      <c r="Q32" s="5"/>
    </row>
    <row r="33" spans="2:17">
      <c r="B33" s="8" t="s">
        <v>26</v>
      </c>
      <c r="C33" t="s">
        <v>27</v>
      </c>
      <c r="L33" s="5"/>
      <c r="M33" s="8"/>
      <c r="Q33" s="5"/>
    </row>
    <row r="34" spans="2:17">
      <c r="B34" s="8"/>
      <c r="C34" s="17" t="s">
        <v>28</v>
      </c>
      <c r="D34" s="17" t="s">
        <v>109</v>
      </c>
      <c r="E34" s="17" t="s">
        <v>4</v>
      </c>
      <c r="F34" s="17" t="s">
        <v>17</v>
      </c>
      <c r="G34" s="17" t="s">
        <v>8</v>
      </c>
      <c r="H34" s="17" t="s">
        <v>168</v>
      </c>
      <c r="I34" s="17" t="s">
        <v>8</v>
      </c>
      <c r="L34" s="5"/>
      <c r="M34" s="8"/>
      <c r="N34" s="17" t="s">
        <v>9</v>
      </c>
      <c r="O34" s="17" t="s">
        <v>10</v>
      </c>
      <c r="P34" s="17" t="s">
        <v>167</v>
      </c>
      <c r="Q34" s="5"/>
    </row>
    <row r="35" spans="2:17">
      <c r="B35" s="8"/>
      <c r="C35" s="10"/>
      <c r="D35" s="31"/>
      <c r="E35" s="10"/>
      <c r="F35" s="10"/>
      <c r="G35" s="9">
        <f>+IF(C35&lt;&gt;"",1,0)</f>
        <v>0</v>
      </c>
      <c r="H35" s="1">
        <v>1</v>
      </c>
      <c r="I35" s="9">
        <f>+G35*H35</f>
        <v>0</v>
      </c>
      <c r="L35" s="5"/>
      <c r="M35" s="8"/>
      <c r="N35" s="10"/>
      <c r="O35" s="10"/>
      <c r="P35" s="50"/>
      <c r="Q35" s="5"/>
    </row>
    <row r="36" spans="2:17">
      <c r="B36" s="8"/>
      <c r="C36" s="10"/>
      <c r="D36" s="31"/>
      <c r="E36" s="10"/>
      <c r="F36" s="10"/>
      <c r="G36" s="9">
        <f t="shared" ref="G36:G39" si="4">+IF(C36&lt;&gt;"",1,0)</f>
        <v>0</v>
      </c>
      <c r="H36" s="1">
        <v>1</v>
      </c>
      <c r="I36" s="9">
        <f t="shared" ref="I36:I39" si="5">+G36*H36</f>
        <v>0</v>
      </c>
      <c r="L36" s="5"/>
      <c r="M36" s="8"/>
      <c r="N36" s="10"/>
      <c r="O36" s="10"/>
      <c r="P36" s="50"/>
      <c r="Q36" s="5"/>
    </row>
    <row r="37" spans="2:17">
      <c r="B37" s="8"/>
      <c r="C37" s="10"/>
      <c r="D37" s="31"/>
      <c r="E37" s="10"/>
      <c r="F37" s="10"/>
      <c r="G37" s="9">
        <f t="shared" si="4"/>
        <v>0</v>
      </c>
      <c r="H37" s="1">
        <v>1</v>
      </c>
      <c r="I37" s="9">
        <f t="shared" si="5"/>
        <v>0</v>
      </c>
      <c r="L37" s="5"/>
      <c r="M37" s="8"/>
      <c r="N37" s="10"/>
      <c r="O37" s="10"/>
      <c r="P37" s="50"/>
      <c r="Q37" s="5"/>
    </row>
    <row r="38" spans="2:17">
      <c r="B38" s="8"/>
      <c r="C38" s="10"/>
      <c r="D38" s="31"/>
      <c r="E38" s="10"/>
      <c r="F38" s="10"/>
      <c r="G38" s="9">
        <f t="shared" si="4"/>
        <v>0</v>
      </c>
      <c r="H38" s="1">
        <v>1</v>
      </c>
      <c r="I38" s="9">
        <f t="shared" si="5"/>
        <v>0</v>
      </c>
      <c r="L38" s="5"/>
      <c r="M38" s="8"/>
      <c r="N38" s="10"/>
      <c r="O38" s="10"/>
      <c r="P38" s="50"/>
      <c r="Q38" s="5"/>
    </row>
    <row r="39" spans="2:17" ht="15.75" thickBot="1">
      <c r="B39" s="8"/>
      <c r="C39" s="10"/>
      <c r="D39" s="31"/>
      <c r="E39" s="10"/>
      <c r="F39" s="10"/>
      <c r="G39" s="9">
        <f t="shared" si="4"/>
        <v>0</v>
      </c>
      <c r="H39" s="1">
        <v>1</v>
      </c>
      <c r="I39" s="9">
        <f t="shared" si="5"/>
        <v>0</v>
      </c>
      <c r="L39" s="5"/>
      <c r="M39" s="8"/>
      <c r="N39" s="10"/>
      <c r="O39" s="10"/>
      <c r="P39" s="50"/>
      <c r="Q39" s="5"/>
    </row>
    <row r="40" spans="2:17" ht="16.5" thickBot="1">
      <c r="B40" s="8"/>
      <c r="G40" s="9">
        <f>+SUM(G35:G39)</f>
        <v>0</v>
      </c>
      <c r="H40" s="7" t="s">
        <v>29</v>
      </c>
      <c r="I40" s="6">
        <f>+MIN(1,SUM(I35:I39))</f>
        <v>0</v>
      </c>
      <c r="L40" s="5"/>
      <c r="M40" s="8"/>
      <c r="Q40" s="5"/>
    </row>
    <row r="41" spans="2:17">
      <c r="B41" s="8"/>
      <c r="L41" s="5"/>
      <c r="M41" s="8"/>
      <c r="Q41" s="5"/>
    </row>
    <row r="42" spans="2:17">
      <c r="B42" s="8" t="s">
        <v>30</v>
      </c>
      <c r="C42" t="s">
        <v>111</v>
      </c>
      <c r="L42" s="5"/>
      <c r="M42" s="8"/>
      <c r="Q42" s="5"/>
    </row>
    <row r="43" spans="2:17">
      <c r="B43" s="8"/>
      <c r="C43" s="17" t="s">
        <v>28</v>
      </c>
      <c r="D43" s="17" t="s">
        <v>31</v>
      </c>
      <c r="E43" s="17" t="s">
        <v>32</v>
      </c>
      <c r="F43" s="17" t="s">
        <v>8</v>
      </c>
      <c r="G43" s="17" t="s">
        <v>168</v>
      </c>
      <c r="H43" s="17" t="s">
        <v>8</v>
      </c>
      <c r="L43" s="5"/>
      <c r="M43" s="8"/>
      <c r="N43" s="17" t="s">
        <v>9</v>
      </c>
      <c r="O43" s="17" t="s">
        <v>10</v>
      </c>
      <c r="P43" s="17" t="s">
        <v>167</v>
      </c>
      <c r="Q43" s="5"/>
    </row>
    <row r="44" spans="2:17">
      <c r="B44" s="8"/>
      <c r="C44" s="10"/>
      <c r="D44" s="10"/>
      <c r="E44" s="10"/>
      <c r="F44" s="9">
        <f>IF(C44&lt;&gt;"",2.5,0)</f>
        <v>0</v>
      </c>
      <c r="G44" s="1">
        <v>1</v>
      </c>
      <c r="H44" s="9">
        <f>+F44*G44</f>
        <v>0</v>
      </c>
      <c r="L44" s="5"/>
      <c r="M44" s="8"/>
      <c r="N44" s="10"/>
      <c r="O44" s="10"/>
      <c r="P44" s="50"/>
      <c r="Q44" s="5"/>
    </row>
    <row r="45" spans="2:17">
      <c r="B45" s="8"/>
      <c r="C45" s="10"/>
      <c r="D45" s="10"/>
      <c r="E45" s="10"/>
      <c r="F45" s="9">
        <f>IF(C45&lt;&gt;"",2.5,0)</f>
        <v>0</v>
      </c>
      <c r="G45" s="1">
        <v>1</v>
      </c>
      <c r="H45" s="9">
        <f t="shared" ref="H45:H48" si="6">+F45*G45</f>
        <v>0</v>
      </c>
      <c r="L45" s="5"/>
      <c r="M45" s="8"/>
      <c r="N45" s="10"/>
      <c r="O45" s="10"/>
      <c r="P45" s="50"/>
      <c r="Q45" s="5"/>
    </row>
    <row r="46" spans="2:17">
      <c r="B46" s="8"/>
      <c r="C46" s="10"/>
      <c r="D46" s="10"/>
      <c r="E46" s="10"/>
      <c r="F46" s="9">
        <f>IF(C46&lt;&gt;"",2.5,0)</f>
        <v>0</v>
      </c>
      <c r="G46" s="1">
        <v>1</v>
      </c>
      <c r="H46" s="9">
        <f t="shared" si="6"/>
        <v>0</v>
      </c>
      <c r="L46" s="5"/>
      <c r="M46" s="8"/>
      <c r="N46" s="10"/>
      <c r="O46" s="10"/>
      <c r="P46" s="50"/>
      <c r="Q46" s="5"/>
    </row>
    <row r="47" spans="2:17">
      <c r="B47" s="8"/>
      <c r="C47" s="10"/>
      <c r="D47" s="10"/>
      <c r="E47" s="10"/>
      <c r="F47" s="9">
        <f>IF(C47&lt;&gt;"",2.5,0)</f>
        <v>0</v>
      </c>
      <c r="G47" s="1">
        <v>1</v>
      </c>
      <c r="H47" s="9">
        <f t="shared" si="6"/>
        <v>0</v>
      </c>
      <c r="L47" s="5"/>
      <c r="M47" s="8"/>
      <c r="N47" s="10"/>
      <c r="O47" s="10"/>
      <c r="P47" s="50"/>
      <c r="Q47" s="5"/>
    </row>
    <row r="48" spans="2:17">
      <c r="B48" s="8"/>
      <c r="C48" s="10"/>
      <c r="D48" s="10"/>
      <c r="E48" s="10"/>
      <c r="F48" s="9">
        <f>IF(C48&lt;&gt;"",2.5,0)</f>
        <v>0</v>
      </c>
      <c r="G48" s="1">
        <v>1</v>
      </c>
      <c r="H48" s="9">
        <f t="shared" si="6"/>
        <v>0</v>
      </c>
      <c r="L48" s="5"/>
      <c r="M48" s="8"/>
      <c r="N48" s="10"/>
      <c r="O48" s="10"/>
      <c r="P48" s="50"/>
      <c r="Q48" s="5"/>
    </row>
    <row r="49" spans="2:17">
      <c r="B49" s="8"/>
      <c r="L49" s="5"/>
      <c r="M49" s="8"/>
      <c r="Q49" s="5"/>
    </row>
    <row r="50" spans="2:17">
      <c r="B50" s="8" t="s">
        <v>33</v>
      </c>
      <c r="C50" t="s">
        <v>112</v>
      </c>
      <c r="L50" s="5"/>
      <c r="M50" s="8"/>
      <c r="Q50" s="5"/>
    </row>
    <row r="51" spans="2:17">
      <c r="B51" s="8"/>
      <c r="C51" s="17" t="s">
        <v>28</v>
      </c>
      <c r="D51" s="17" t="s">
        <v>31</v>
      </c>
      <c r="E51" s="17" t="s">
        <v>32</v>
      </c>
      <c r="F51" s="17" t="s">
        <v>8</v>
      </c>
      <c r="G51" s="17" t="s">
        <v>168</v>
      </c>
      <c r="H51" s="17" t="s">
        <v>8</v>
      </c>
      <c r="L51" s="5"/>
      <c r="M51" s="8"/>
      <c r="N51" s="17" t="s">
        <v>9</v>
      </c>
      <c r="O51" s="17" t="s">
        <v>10</v>
      </c>
      <c r="P51" s="17" t="s">
        <v>167</v>
      </c>
      <c r="Q51" s="5"/>
    </row>
    <row r="52" spans="2:17">
      <c r="B52" s="8"/>
      <c r="C52" s="10"/>
      <c r="D52" s="10"/>
      <c r="E52" s="10"/>
      <c r="F52" s="9">
        <f>IF(C52&lt;&gt;"",1,0)</f>
        <v>0</v>
      </c>
      <c r="G52" s="1">
        <v>1</v>
      </c>
      <c r="H52" s="9">
        <f>+F52*G52</f>
        <v>0</v>
      </c>
      <c r="L52" s="5"/>
      <c r="M52" s="8"/>
      <c r="N52" s="10"/>
      <c r="O52" s="10"/>
      <c r="P52" s="50"/>
      <c r="Q52" s="5"/>
    </row>
    <row r="53" spans="2:17">
      <c r="B53" s="8"/>
      <c r="C53" s="10"/>
      <c r="D53" s="10"/>
      <c r="E53" s="10"/>
      <c r="F53" s="9">
        <f>IF(C53&lt;&gt;"",1,0)</f>
        <v>0</v>
      </c>
      <c r="G53" s="1">
        <v>1</v>
      </c>
      <c r="H53" s="9">
        <f t="shared" ref="H53:H56" si="7">+F53*G53</f>
        <v>0</v>
      </c>
      <c r="L53" s="5"/>
      <c r="M53" s="8"/>
      <c r="N53" s="10"/>
      <c r="O53" s="10"/>
      <c r="P53" s="50"/>
      <c r="Q53" s="5"/>
    </row>
    <row r="54" spans="2:17">
      <c r="B54" s="8"/>
      <c r="C54" s="10"/>
      <c r="D54" s="10"/>
      <c r="E54" s="10"/>
      <c r="F54" s="9">
        <f>IF(C54&lt;&gt;"",1,0)</f>
        <v>0</v>
      </c>
      <c r="G54" s="1">
        <v>1</v>
      </c>
      <c r="H54" s="9">
        <f t="shared" si="7"/>
        <v>0</v>
      </c>
      <c r="L54" s="5"/>
      <c r="M54" s="8"/>
      <c r="N54" s="10"/>
      <c r="O54" s="10"/>
      <c r="P54" s="50"/>
      <c r="Q54" s="5"/>
    </row>
    <row r="55" spans="2:17">
      <c r="B55" s="8"/>
      <c r="C55" s="10"/>
      <c r="D55" s="10"/>
      <c r="E55" s="10"/>
      <c r="F55" s="9">
        <f>IF(C55&lt;&gt;"",1,0)</f>
        <v>0</v>
      </c>
      <c r="G55" s="1">
        <v>1</v>
      </c>
      <c r="H55" s="9">
        <f t="shared" si="7"/>
        <v>0</v>
      </c>
      <c r="L55" s="5"/>
      <c r="M55" s="8"/>
      <c r="N55" s="10"/>
      <c r="O55" s="10"/>
      <c r="P55" s="50"/>
      <c r="Q55" s="5"/>
    </row>
    <row r="56" spans="2:17">
      <c r="B56" s="8"/>
      <c r="C56" s="10"/>
      <c r="D56" s="10"/>
      <c r="E56" s="10"/>
      <c r="F56" s="9">
        <f>IF(C56&lt;&gt;"",1,0)</f>
        <v>0</v>
      </c>
      <c r="G56" s="1">
        <v>1</v>
      </c>
      <c r="H56" s="9">
        <f t="shared" si="7"/>
        <v>0</v>
      </c>
      <c r="L56" s="5"/>
      <c r="M56" s="8"/>
      <c r="N56" s="10"/>
      <c r="O56" s="10"/>
      <c r="P56" s="50"/>
      <c r="Q56" s="5"/>
    </row>
    <row r="57" spans="2:17">
      <c r="B57" s="8"/>
      <c r="L57" s="5"/>
      <c r="M57" s="8"/>
      <c r="Q57" s="5"/>
    </row>
    <row r="58" spans="2:17">
      <c r="B58" s="8" t="s">
        <v>36</v>
      </c>
      <c r="C58" t="s">
        <v>34</v>
      </c>
      <c r="L58" s="5"/>
      <c r="M58" s="8"/>
      <c r="Q58" s="5"/>
    </row>
    <row r="59" spans="2:17">
      <c r="B59" s="8"/>
      <c r="C59" s="17" t="s">
        <v>28</v>
      </c>
      <c r="D59" s="17" t="s">
        <v>31</v>
      </c>
      <c r="E59" s="17" t="s">
        <v>35</v>
      </c>
      <c r="F59" s="17" t="s">
        <v>8</v>
      </c>
      <c r="G59" s="17" t="s">
        <v>168</v>
      </c>
      <c r="H59" s="17" t="s">
        <v>8</v>
      </c>
      <c r="L59" s="5"/>
      <c r="M59" s="8"/>
      <c r="N59" s="17" t="s">
        <v>9</v>
      </c>
      <c r="O59" s="17" t="s">
        <v>10</v>
      </c>
      <c r="P59" s="17" t="s">
        <v>167</v>
      </c>
      <c r="Q59" s="5"/>
    </row>
    <row r="60" spans="2:17">
      <c r="B60" s="8"/>
      <c r="C60" s="10"/>
      <c r="D60" s="10"/>
      <c r="E60" s="10"/>
      <c r="F60" s="9">
        <f>IF(C60&lt;&gt;"",0.5,0)</f>
        <v>0</v>
      </c>
      <c r="G60" s="1">
        <v>1</v>
      </c>
      <c r="H60" s="9">
        <f>+F60*G60</f>
        <v>0</v>
      </c>
      <c r="L60" s="5"/>
      <c r="M60" s="8"/>
      <c r="N60" s="10"/>
      <c r="O60" s="10"/>
      <c r="P60" s="50"/>
      <c r="Q60" s="5"/>
    </row>
    <row r="61" spans="2:17">
      <c r="B61" s="8"/>
      <c r="C61" s="10"/>
      <c r="D61" s="10"/>
      <c r="E61" s="10"/>
      <c r="F61" s="9">
        <f t="shared" ref="F61:F64" si="8">IF(C61&lt;&gt;"",0.5,0)</f>
        <v>0</v>
      </c>
      <c r="G61" s="1">
        <v>1</v>
      </c>
      <c r="H61" s="9">
        <f t="shared" ref="H61:H64" si="9">+F61*G61</f>
        <v>0</v>
      </c>
      <c r="L61" s="5"/>
      <c r="M61" s="8"/>
      <c r="N61" s="10"/>
      <c r="O61" s="10"/>
      <c r="P61" s="50"/>
      <c r="Q61" s="5"/>
    </row>
    <row r="62" spans="2:17">
      <c r="B62" s="8"/>
      <c r="C62" s="10"/>
      <c r="D62" s="10"/>
      <c r="E62" s="10"/>
      <c r="F62" s="9">
        <f t="shared" si="8"/>
        <v>0</v>
      </c>
      <c r="G62" s="1">
        <v>1</v>
      </c>
      <c r="H62" s="9">
        <f t="shared" si="9"/>
        <v>0</v>
      </c>
      <c r="L62" s="5"/>
      <c r="M62" s="8"/>
      <c r="N62" s="10"/>
      <c r="O62" s="10"/>
      <c r="P62" s="50"/>
      <c r="Q62" s="5"/>
    </row>
    <row r="63" spans="2:17">
      <c r="B63" s="8"/>
      <c r="C63" s="10"/>
      <c r="D63" s="10"/>
      <c r="E63" s="10"/>
      <c r="F63" s="9">
        <f t="shared" si="8"/>
        <v>0</v>
      </c>
      <c r="G63" s="1">
        <v>1</v>
      </c>
      <c r="H63" s="9">
        <f t="shared" si="9"/>
        <v>0</v>
      </c>
      <c r="L63" s="5"/>
      <c r="M63" s="8"/>
      <c r="N63" s="10"/>
      <c r="O63" s="10"/>
      <c r="P63" s="50"/>
      <c r="Q63" s="5"/>
    </row>
    <row r="64" spans="2:17">
      <c r="B64" s="8"/>
      <c r="C64" s="10"/>
      <c r="D64" s="10"/>
      <c r="E64" s="10"/>
      <c r="F64" s="9">
        <f t="shared" si="8"/>
        <v>0</v>
      </c>
      <c r="G64" s="1">
        <v>1</v>
      </c>
      <c r="H64" s="9">
        <f t="shared" si="9"/>
        <v>0</v>
      </c>
      <c r="L64" s="5"/>
      <c r="M64" s="8"/>
      <c r="N64" s="10"/>
      <c r="O64" s="10"/>
      <c r="P64" s="50"/>
      <c r="Q64" s="5"/>
    </row>
    <row r="65" spans="2:17">
      <c r="B65" s="8"/>
      <c r="L65" s="5"/>
      <c r="M65" s="8"/>
      <c r="Q65" s="5"/>
    </row>
    <row r="66" spans="2:17">
      <c r="B66" s="8" t="s">
        <v>110</v>
      </c>
      <c r="C66" t="s">
        <v>37</v>
      </c>
      <c r="L66" s="5"/>
      <c r="M66" s="8"/>
      <c r="Q66" s="5"/>
    </row>
    <row r="67" spans="2:17">
      <c r="B67" s="8"/>
      <c r="C67" s="17" t="s">
        <v>28</v>
      </c>
      <c r="D67" s="17" t="s">
        <v>31</v>
      </c>
      <c r="E67" s="17" t="s">
        <v>38</v>
      </c>
      <c r="F67" s="17" t="s">
        <v>5</v>
      </c>
      <c r="G67" s="17" t="s">
        <v>8</v>
      </c>
      <c r="H67" s="17" t="s">
        <v>168</v>
      </c>
      <c r="I67" s="17" t="s">
        <v>8</v>
      </c>
      <c r="L67" s="5"/>
      <c r="M67" s="8"/>
      <c r="N67" s="17" t="s">
        <v>9</v>
      </c>
      <c r="O67" s="17" t="s">
        <v>10</v>
      </c>
      <c r="P67" s="17" t="s">
        <v>167</v>
      </c>
      <c r="Q67" s="5"/>
    </row>
    <row r="68" spans="2:17">
      <c r="B68" s="8"/>
      <c r="C68" s="10"/>
      <c r="D68" s="10"/>
      <c r="E68" s="10"/>
      <c r="F68" s="16"/>
      <c r="G68" s="9">
        <f>IF(C68&lt;&gt;"",0.5,0)</f>
        <v>0</v>
      </c>
      <c r="H68" s="1">
        <v>1</v>
      </c>
      <c r="I68" s="9">
        <f>+G68*H68</f>
        <v>0</v>
      </c>
      <c r="L68" s="5"/>
      <c r="M68" s="8"/>
      <c r="N68" s="10"/>
      <c r="O68" s="10"/>
      <c r="P68" s="50"/>
      <c r="Q68" s="5"/>
    </row>
    <row r="69" spans="2:17">
      <c r="B69" s="8"/>
      <c r="C69" s="10"/>
      <c r="D69" s="10"/>
      <c r="E69" s="10"/>
      <c r="F69" s="16"/>
      <c r="G69" s="9">
        <f t="shared" ref="G69:G72" si="10">IF(C69&lt;&gt;"",0.5,0)</f>
        <v>0</v>
      </c>
      <c r="H69" s="1">
        <v>1</v>
      </c>
      <c r="I69" s="9">
        <f t="shared" ref="I69:I72" si="11">+G69*H69</f>
        <v>0</v>
      </c>
      <c r="L69" s="5"/>
      <c r="M69" s="8"/>
      <c r="N69" s="10"/>
      <c r="O69" s="10"/>
      <c r="P69" s="50"/>
      <c r="Q69" s="5"/>
    </row>
    <row r="70" spans="2:17">
      <c r="B70" s="8"/>
      <c r="C70" s="10"/>
      <c r="D70" s="10"/>
      <c r="E70" s="10"/>
      <c r="F70" s="16"/>
      <c r="G70" s="9">
        <f t="shared" si="10"/>
        <v>0</v>
      </c>
      <c r="H70" s="1">
        <v>1</v>
      </c>
      <c r="I70" s="9">
        <f t="shared" si="11"/>
        <v>0</v>
      </c>
      <c r="L70" s="5"/>
      <c r="M70" s="8"/>
      <c r="N70" s="10"/>
      <c r="O70" s="10"/>
      <c r="P70" s="50"/>
      <c r="Q70" s="5"/>
    </row>
    <row r="71" spans="2:17">
      <c r="B71" s="8"/>
      <c r="C71" s="10"/>
      <c r="D71" s="10"/>
      <c r="E71" s="10"/>
      <c r="F71" s="16"/>
      <c r="G71" s="9">
        <f t="shared" si="10"/>
        <v>0</v>
      </c>
      <c r="H71" s="1">
        <v>1</v>
      </c>
      <c r="I71" s="9">
        <f t="shared" si="11"/>
        <v>0</v>
      </c>
      <c r="L71" s="5"/>
      <c r="M71" s="8"/>
      <c r="N71" s="10"/>
      <c r="O71" s="10"/>
      <c r="P71" s="50"/>
      <c r="Q71" s="5"/>
    </row>
    <row r="72" spans="2:17">
      <c r="B72" s="8"/>
      <c r="C72" s="10"/>
      <c r="D72" s="10"/>
      <c r="E72" s="10"/>
      <c r="F72" s="16"/>
      <c r="G72" s="9">
        <f t="shared" si="10"/>
        <v>0</v>
      </c>
      <c r="H72" s="1">
        <v>1</v>
      </c>
      <c r="I72" s="9">
        <f t="shared" si="11"/>
        <v>0</v>
      </c>
      <c r="L72" s="5"/>
      <c r="M72" s="8"/>
      <c r="N72" s="10"/>
      <c r="O72" s="10"/>
      <c r="P72" s="50"/>
      <c r="Q72" s="5"/>
    </row>
    <row r="73" spans="2:17" ht="15.75" thickBot="1">
      <c r="B73" s="8"/>
      <c r="L73" s="5"/>
      <c r="M73" s="8"/>
      <c r="Q73" s="5"/>
    </row>
    <row r="74" spans="2:17" ht="16.5" thickBot="1">
      <c r="B74" s="8"/>
      <c r="G74" s="26">
        <f>+MIN(SUM(MIN(2.5,SUM(F44:F48)),MIN(2.5,SUM(F52:F56)),MIN(2.5,SUM(F60:F64)),MIN(2.5,SUM(G68:G72))),2.5)</f>
        <v>0</v>
      </c>
      <c r="H74" s="7" t="s">
        <v>39</v>
      </c>
      <c r="I74" s="6">
        <f>+MIN(SUM(MIN(2.5,SUM(H44:H48)),MIN(2.5,SUM(H52:H56)),MIN(2.5,SUM(H60:H64)),MIN(2.5,SUM(I68:I72))),2.5)</f>
        <v>0</v>
      </c>
      <c r="L74" s="5"/>
      <c r="M74" s="8"/>
      <c r="Q74" s="5"/>
    </row>
    <row r="75" spans="2:17" ht="15.75" thickBot="1">
      <c r="B75" s="4"/>
      <c r="C75" s="3"/>
      <c r="D75" s="3"/>
      <c r="E75" s="3"/>
      <c r="F75" s="3"/>
      <c r="G75" s="3"/>
      <c r="H75" s="3"/>
      <c r="I75" s="3"/>
      <c r="J75" s="3"/>
      <c r="K75" s="3"/>
      <c r="L75" s="2"/>
      <c r="M75" s="4"/>
      <c r="N75" s="3"/>
      <c r="O75" s="3"/>
      <c r="P75" s="3"/>
      <c r="Q75" s="2"/>
    </row>
    <row r="76" spans="2:17" ht="15.75" thickBot="1"/>
    <row r="77" spans="2:17" ht="15.75">
      <c r="B77" s="13" t="s">
        <v>40</v>
      </c>
      <c r="C77" s="22"/>
      <c r="D77" s="22"/>
      <c r="E77" s="22"/>
      <c r="F77" s="22"/>
      <c r="G77" s="22"/>
      <c r="H77" s="22"/>
      <c r="I77" s="22"/>
      <c r="J77" s="22"/>
      <c r="K77" s="22"/>
      <c r="L77" s="21"/>
      <c r="M77" s="78" t="s">
        <v>1</v>
      </c>
      <c r="N77" s="79"/>
      <c r="O77" s="79"/>
      <c r="P77" s="79"/>
      <c r="Q77" s="80"/>
    </row>
    <row r="78" spans="2:17">
      <c r="B78" s="8"/>
      <c r="L78" s="5"/>
      <c r="M78" s="8"/>
      <c r="Q78" s="5"/>
    </row>
    <row r="79" spans="2:17">
      <c r="B79" s="8" t="s">
        <v>41</v>
      </c>
      <c r="C79" t="s">
        <v>42</v>
      </c>
      <c r="L79" s="5"/>
      <c r="M79" s="8"/>
      <c r="Q79" s="5"/>
    </row>
    <row r="80" spans="2:17">
      <c r="B80" s="8"/>
      <c r="C80" s="17" t="s">
        <v>28</v>
      </c>
      <c r="D80" s="17" t="s">
        <v>31</v>
      </c>
      <c r="E80" s="17" t="s">
        <v>43</v>
      </c>
      <c r="F80" s="17" t="s">
        <v>32</v>
      </c>
      <c r="G80" s="17" t="s">
        <v>44</v>
      </c>
      <c r="H80" s="17" t="s">
        <v>8</v>
      </c>
      <c r="I80" s="17" t="s">
        <v>168</v>
      </c>
      <c r="J80" s="17" t="s">
        <v>8</v>
      </c>
      <c r="L80" s="5"/>
      <c r="M80" s="8"/>
      <c r="N80" s="17" t="s">
        <v>9</v>
      </c>
      <c r="O80" s="17" t="s">
        <v>10</v>
      </c>
      <c r="P80" s="17" t="s">
        <v>167</v>
      </c>
      <c r="Q80" s="5"/>
    </row>
    <row r="81" spans="2:17">
      <c r="B81" s="8"/>
      <c r="C81" s="10"/>
      <c r="D81" s="10"/>
      <c r="E81" s="9">
        <f t="shared" ref="E81:E89" si="12">IF(D81="",0,IF(ISERROR(SEARCH(";",D81)),1,1+LEN(D81)-LEN(SUBSTITUTE(D81,";",""))))</f>
        <v>0</v>
      </c>
      <c r="F81" s="10"/>
      <c r="G81" s="16"/>
      <c r="H81" s="9">
        <f>+IF(C81&lt;&gt;"",IF(E81&lt;=5,3,2),0)</f>
        <v>0</v>
      </c>
      <c r="I81" s="1">
        <v>1</v>
      </c>
      <c r="J81" s="9">
        <f>+H81*I81</f>
        <v>0</v>
      </c>
      <c r="L81" s="5"/>
      <c r="M81" s="8"/>
      <c r="N81" s="10"/>
      <c r="O81" s="10"/>
      <c r="P81" s="50"/>
      <c r="Q81" s="5"/>
    </row>
    <row r="82" spans="2:17">
      <c r="B82" s="8"/>
      <c r="C82" s="10"/>
      <c r="D82" s="10"/>
      <c r="E82" s="9">
        <f t="shared" si="12"/>
        <v>0</v>
      </c>
      <c r="F82" s="10"/>
      <c r="G82" s="16"/>
      <c r="H82" s="9">
        <f t="shared" ref="H82:H89" si="13">+IF(C82&lt;&gt;"",IF(E82&lt;=5,3,2),0)</f>
        <v>0</v>
      </c>
      <c r="I82" s="1">
        <v>1</v>
      </c>
      <c r="J82" s="9">
        <f t="shared" ref="J82:J89" si="14">+H82*I82</f>
        <v>0</v>
      </c>
      <c r="L82" s="5"/>
      <c r="M82" s="8"/>
      <c r="N82" s="10"/>
      <c r="O82" s="10"/>
      <c r="P82" s="50"/>
      <c r="Q82" s="5"/>
    </row>
    <row r="83" spans="2:17">
      <c r="B83" s="8"/>
      <c r="C83" s="10"/>
      <c r="D83" s="10"/>
      <c r="E83" s="9">
        <f t="shared" si="12"/>
        <v>0</v>
      </c>
      <c r="F83" s="10"/>
      <c r="G83" s="16"/>
      <c r="H83" s="9">
        <f t="shared" si="13"/>
        <v>0</v>
      </c>
      <c r="I83" s="1">
        <v>1</v>
      </c>
      <c r="J83" s="9">
        <f t="shared" si="14"/>
        <v>0</v>
      </c>
      <c r="L83" s="5"/>
      <c r="M83" s="8"/>
      <c r="N83" s="10"/>
      <c r="O83" s="10"/>
      <c r="P83" s="50"/>
      <c r="Q83" s="5"/>
    </row>
    <row r="84" spans="2:17">
      <c r="B84" s="8"/>
      <c r="C84" s="10"/>
      <c r="D84" s="10"/>
      <c r="E84" s="9">
        <f t="shared" si="12"/>
        <v>0</v>
      </c>
      <c r="F84" s="10"/>
      <c r="G84" s="16"/>
      <c r="H84" s="9">
        <f t="shared" si="13"/>
        <v>0</v>
      </c>
      <c r="I84" s="1">
        <v>1</v>
      </c>
      <c r="J84" s="9">
        <f t="shared" si="14"/>
        <v>0</v>
      </c>
      <c r="L84" s="5"/>
      <c r="M84" s="8"/>
      <c r="N84" s="10"/>
      <c r="O84" s="10"/>
      <c r="P84" s="50"/>
      <c r="Q84" s="5"/>
    </row>
    <row r="85" spans="2:17">
      <c r="B85" s="8"/>
      <c r="C85" s="10"/>
      <c r="D85" s="10"/>
      <c r="E85" s="9">
        <f t="shared" si="12"/>
        <v>0</v>
      </c>
      <c r="F85" s="10"/>
      <c r="G85" s="16"/>
      <c r="H85" s="9">
        <f t="shared" si="13"/>
        <v>0</v>
      </c>
      <c r="I85" s="1">
        <v>1</v>
      </c>
      <c r="J85" s="9">
        <f t="shared" si="14"/>
        <v>0</v>
      </c>
      <c r="L85" s="5"/>
      <c r="M85" s="8"/>
      <c r="N85" s="10"/>
      <c r="O85" s="10"/>
      <c r="P85" s="50"/>
      <c r="Q85" s="5"/>
    </row>
    <row r="86" spans="2:17">
      <c r="B86" s="8"/>
      <c r="C86" s="10"/>
      <c r="D86" s="10"/>
      <c r="E86" s="9">
        <f t="shared" si="12"/>
        <v>0</v>
      </c>
      <c r="F86" s="10"/>
      <c r="G86" s="16"/>
      <c r="H86" s="9">
        <f t="shared" si="13"/>
        <v>0</v>
      </c>
      <c r="I86" s="1">
        <v>1</v>
      </c>
      <c r="J86" s="9">
        <f t="shared" si="14"/>
        <v>0</v>
      </c>
      <c r="L86" s="5"/>
      <c r="M86" s="8"/>
      <c r="N86" s="10"/>
      <c r="O86" s="10"/>
      <c r="P86" s="50"/>
      <c r="Q86" s="5"/>
    </row>
    <row r="87" spans="2:17">
      <c r="B87" s="8"/>
      <c r="C87" s="10"/>
      <c r="D87" s="10"/>
      <c r="E87" s="9">
        <f t="shared" si="12"/>
        <v>0</v>
      </c>
      <c r="F87" s="10"/>
      <c r="G87" s="16"/>
      <c r="H87" s="9">
        <f t="shared" si="13"/>
        <v>0</v>
      </c>
      <c r="I87" s="1">
        <v>1</v>
      </c>
      <c r="J87" s="9">
        <f t="shared" si="14"/>
        <v>0</v>
      </c>
      <c r="L87" s="5"/>
      <c r="M87" s="8"/>
      <c r="N87" s="10"/>
      <c r="O87" s="10"/>
      <c r="P87" s="50"/>
      <c r="Q87" s="5"/>
    </row>
    <row r="88" spans="2:17">
      <c r="B88" s="8"/>
      <c r="C88" s="10"/>
      <c r="D88" s="10"/>
      <c r="E88" s="9">
        <f t="shared" si="12"/>
        <v>0</v>
      </c>
      <c r="F88" s="10"/>
      <c r="G88" s="16"/>
      <c r="H88" s="9">
        <f t="shared" si="13"/>
        <v>0</v>
      </c>
      <c r="I88" s="1">
        <v>1</v>
      </c>
      <c r="J88" s="9">
        <f t="shared" si="14"/>
        <v>0</v>
      </c>
      <c r="L88" s="5"/>
      <c r="M88" s="8"/>
      <c r="N88" s="10"/>
      <c r="O88" s="10"/>
      <c r="P88" s="50"/>
      <c r="Q88" s="5"/>
    </row>
    <row r="89" spans="2:17">
      <c r="B89" s="8"/>
      <c r="C89" s="10"/>
      <c r="D89" s="10"/>
      <c r="E89" s="9">
        <f t="shared" si="12"/>
        <v>0</v>
      </c>
      <c r="F89" s="10"/>
      <c r="G89" s="16"/>
      <c r="H89" s="9">
        <f t="shared" si="13"/>
        <v>0</v>
      </c>
      <c r="I89" s="1">
        <v>1</v>
      </c>
      <c r="J89" s="9">
        <f t="shared" si="14"/>
        <v>0</v>
      </c>
      <c r="L89" s="5"/>
      <c r="M89" s="8"/>
      <c r="N89" s="10"/>
      <c r="O89" s="10"/>
      <c r="P89" s="50"/>
      <c r="Q89" s="5"/>
    </row>
    <row r="90" spans="2:17">
      <c r="B90" s="8"/>
      <c r="H90" s="9">
        <f>MIN(SUM(H81:H89),15)</f>
        <v>0</v>
      </c>
      <c r="J90" s="9">
        <f>MIN(SUM(J81:J89),15)</f>
        <v>0</v>
      </c>
      <c r="L90" s="5"/>
      <c r="M90" s="8"/>
      <c r="Q90" s="5"/>
    </row>
    <row r="91" spans="2:17">
      <c r="B91" s="8"/>
      <c r="L91" s="5"/>
      <c r="M91" s="8"/>
      <c r="Q91" s="5"/>
    </row>
    <row r="92" spans="2:17">
      <c r="B92" s="8" t="s">
        <v>45</v>
      </c>
      <c r="C92" t="s">
        <v>46</v>
      </c>
      <c r="L92" s="5"/>
      <c r="M92" s="8"/>
      <c r="Q92" s="5"/>
    </row>
    <row r="93" spans="2:17">
      <c r="B93" s="8"/>
      <c r="C93" s="17" t="s">
        <v>28</v>
      </c>
      <c r="D93" s="17" t="s">
        <v>31</v>
      </c>
      <c r="E93" s="17" t="s">
        <v>43</v>
      </c>
      <c r="F93" s="17" t="s">
        <v>32</v>
      </c>
      <c r="G93" s="17" t="s">
        <v>44</v>
      </c>
      <c r="H93" s="17" t="s">
        <v>8</v>
      </c>
      <c r="I93" s="17" t="s">
        <v>168</v>
      </c>
      <c r="J93" s="17" t="s">
        <v>8</v>
      </c>
      <c r="L93" s="5"/>
      <c r="M93" s="8"/>
      <c r="N93" s="17" t="s">
        <v>9</v>
      </c>
      <c r="O93" s="17" t="s">
        <v>10</v>
      </c>
      <c r="P93" s="17" t="s">
        <v>167</v>
      </c>
      <c r="Q93" s="5"/>
    </row>
    <row r="94" spans="2:17">
      <c r="B94" s="8"/>
      <c r="C94" s="10"/>
      <c r="D94" s="10"/>
      <c r="E94" s="9">
        <f t="shared" ref="E94:E102" si="15">IF(D94="",0,IF(ISERROR(SEARCH(";",D94)),1,1+LEN(D94)-LEN(SUBSTITUTE(D94,";",""))))</f>
        <v>0</v>
      </c>
      <c r="F94" s="10"/>
      <c r="G94" s="16"/>
      <c r="H94" s="9">
        <f>+IF(C94&lt;&gt;"",IF(E94&lt;=5,1,0.75),0)</f>
        <v>0</v>
      </c>
      <c r="I94" s="1">
        <v>1</v>
      </c>
      <c r="J94" s="9">
        <f>+H94*I94</f>
        <v>0</v>
      </c>
      <c r="L94" s="5"/>
      <c r="M94" s="8"/>
      <c r="N94" s="10"/>
      <c r="O94" s="10"/>
      <c r="P94" s="50"/>
      <c r="Q94" s="5"/>
    </row>
    <row r="95" spans="2:17">
      <c r="B95" s="8"/>
      <c r="C95" s="10"/>
      <c r="D95" s="10"/>
      <c r="E95" s="9">
        <f t="shared" si="15"/>
        <v>0</v>
      </c>
      <c r="F95" s="10"/>
      <c r="G95" s="16"/>
      <c r="H95" s="9">
        <f t="shared" ref="H95:H102" si="16">+IF(C95&lt;&gt;"",IF(E95&lt;=5,1,0.75),0)</f>
        <v>0</v>
      </c>
      <c r="I95" s="1">
        <v>1</v>
      </c>
      <c r="J95" s="9">
        <f t="shared" ref="J95:J102" si="17">+H95*I95</f>
        <v>0</v>
      </c>
      <c r="L95" s="5"/>
      <c r="M95" s="8"/>
      <c r="N95" s="10"/>
      <c r="O95" s="10"/>
      <c r="P95" s="50"/>
      <c r="Q95" s="5"/>
    </row>
    <row r="96" spans="2:17">
      <c r="B96" s="8"/>
      <c r="C96" s="10"/>
      <c r="D96" s="10"/>
      <c r="E96" s="9">
        <f t="shared" si="15"/>
        <v>0</v>
      </c>
      <c r="F96" s="10"/>
      <c r="G96" s="16"/>
      <c r="H96" s="9">
        <f t="shared" si="16"/>
        <v>0</v>
      </c>
      <c r="I96" s="1">
        <v>1</v>
      </c>
      <c r="J96" s="9">
        <f t="shared" si="17"/>
        <v>0</v>
      </c>
      <c r="L96" s="5"/>
      <c r="M96" s="8"/>
      <c r="N96" s="10"/>
      <c r="O96" s="10"/>
      <c r="P96" s="50"/>
      <c r="Q96" s="5"/>
    </row>
    <row r="97" spans="2:17">
      <c r="B97" s="8"/>
      <c r="C97" s="10"/>
      <c r="D97" s="10"/>
      <c r="E97" s="9">
        <f t="shared" si="15"/>
        <v>0</v>
      </c>
      <c r="F97" s="10"/>
      <c r="G97" s="16"/>
      <c r="H97" s="9">
        <f t="shared" si="16"/>
        <v>0</v>
      </c>
      <c r="I97" s="1">
        <v>1</v>
      </c>
      <c r="J97" s="9">
        <f t="shared" si="17"/>
        <v>0</v>
      </c>
      <c r="L97" s="5"/>
      <c r="M97" s="8"/>
      <c r="N97" s="10"/>
      <c r="O97" s="10"/>
      <c r="P97" s="50"/>
      <c r="Q97" s="5"/>
    </row>
    <row r="98" spans="2:17">
      <c r="B98" s="8"/>
      <c r="C98" s="10"/>
      <c r="D98" s="10"/>
      <c r="E98" s="9">
        <f t="shared" si="15"/>
        <v>0</v>
      </c>
      <c r="F98" s="10"/>
      <c r="G98" s="16"/>
      <c r="H98" s="9">
        <f>+IF(C98&lt;&gt;"",IF(E98&lt;=5,1,0.75),0)</f>
        <v>0</v>
      </c>
      <c r="I98" s="1">
        <v>1</v>
      </c>
      <c r="J98" s="9">
        <f t="shared" si="17"/>
        <v>0</v>
      </c>
      <c r="L98" s="5"/>
      <c r="M98" s="8"/>
      <c r="N98" s="10"/>
      <c r="O98" s="10"/>
      <c r="P98" s="50"/>
      <c r="Q98" s="5"/>
    </row>
    <row r="99" spans="2:17">
      <c r="B99" s="8"/>
      <c r="C99" s="10"/>
      <c r="D99" s="10"/>
      <c r="E99" s="9">
        <f t="shared" si="15"/>
        <v>0</v>
      </c>
      <c r="F99" s="10"/>
      <c r="G99" s="16"/>
      <c r="H99" s="9">
        <f t="shared" si="16"/>
        <v>0</v>
      </c>
      <c r="I99" s="1">
        <v>1</v>
      </c>
      <c r="J99" s="9">
        <f t="shared" si="17"/>
        <v>0</v>
      </c>
      <c r="L99" s="5"/>
      <c r="M99" s="8"/>
      <c r="N99" s="10"/>
      <c r="O99" s="10"/>
      <c r="P99" s="50"/>
      <c r="Q99" s="5"/>
    </row>
    <row r="100" spans="2:17">
      <c r="B100" s="8"/>
      <c r="C100" s="10"/>
      <c r="D100" s="10"/>
      <c r="E100" s="9">
        <f t="shared" si="15"/>
        <v>0</v>
      </c>
      <c r="F100" s="10"/>
      <c r="G100" s="16"/>
      <c r="H100" s="9">
        <f t="shared" si="16"/>
        <v>0</v>
      </c>
      <c r="I100" s="1">
        <v>1</v>
      </c>
      <c r="J100" s="9">
        <f t="shared" si="17"/>
        <v>0</v>
      </c>
      <c r="L100" s="5"/>
      <c r="M100" s="8"/>
      <c r="N100" s="10"/>
      <c r="O100" s="10"/>
      <c r="P100" s="50"/>
      <c r="Q100" s="5"/>
    </row>
    <row r="101" spans="2:17">
      <c r="B101" s="8"/>
      <c r="C101" s="10"/>
      <c r="D101" s="10"/>
      <c r="E101" s="9">
        <f t="shared" si="15"/>
        <v>0</v>
      </c>
      <c r="F101" s="10"/>
      <c r="G101" s="16"/>
      <c r="H101" s="9">
        <f t="shared" si="16"/>
        <v>0</v>
      </c>
      <c r="I101" s="1">
        <v>1</v>
      </c>
      <c r="J101" s="9">
        <f t="shared" si="17"/>
        <v>0</v>
      </c>
      <c r="L101" s="5"/>
      <c r="M101" s="8"/>
      <c r="N101" s="10"/>
      <c r="O101" s="10"/>
      <c r="P101" s="50"/>
      <c r="Q101" s="5"/>
    </row>
    <row r="102" spans="2:17">
      <c r="B102" s="8"/>
      <c r="C102" s="10"/>
      <c r="D102" s="10"/>
      <c r="E102" s="9">
        <f t="shared" si="15"/>
        <v>0</v>
      </c>
      <c r="F102" s="10"/>
      <c r="G102" s="16"/>
      <c r="H102" s="9">
        <f t="shared" si="16"/>
        <v>0</v>
      </c>
      <c r="I102" s="1">
        <v>1</v>
      </c>
      <c r="J102" s="9">
        <f t="shared" si="17"/>
        <v>0</v>
      </c>
      <c r="L102" s="5"/>
      <c r="M102" s="8"/>
      <c r="N102" s="10"/>
      <c r="O102" s="10"/>
      <c r="P102" s="50"/>
      <c r="Q102" s="5"/>
    </row>
    <row r="103" spans="2:17">
      <c r="B103" s="8"/>
      <c r="H103" s="9">
        <f>MIN(SUM(H94:H102),10)</f>
        <v>0</v>
      </c>
      <c r="J103" s="9">
        <f>MIN(SUM(J94:J102),10)</f>
        <v>0</v>
      </c>
      <c r="L103" s="5"/>
      <c r="M103" s="8"/>
      <c r="Q103" s="5"/>
    </row>
    <row r="104" spans="2:17">
      <c r="B104" s="8"/>
      <c r="L104" s="5"/>
      <c r="M104" s="8"/>
      <c r="Q104" s="5"/>
    </row>
    <row r="105" spans="2:17">
      <c r="B105" s="8" t="s">
        <v>47</v>
      </c>
      <c r="C105" t="s">
        <v>48</v>
      </c>
      <c r="L105" s="5"/>
      <c r="M105" s="8"/>
      <c r="Q105" s="5"/>
    </row>
    <row r="106" spans="2:17">
      <c r="B106" s="8"/>
      <c r="C106" s="17" t="s">
        <v>28</v>
      </c>
      <c r="D106" s="17" t="s">
        <v>31</v>
      </c>
      <c r="E106" s="17" t="s">
        <v>43</v>
      </c>
      <c r="F106" s="17" t="s">
        <v>38</v>
      </c>
      <c r="G106" s="17" t="s">
        <v>5</v>
      </c>
      <c r="H106" s="17" t="s">
        <v>8</v>
      </c>
      <c r="I106" s="17" t="s">
        <v>168</v>
      </c>
      <c r="J106" s="17" t="s">
        <v>8</v>
      </c>
      <c r="L106" s="5"/>
      <c r="M106" s="8"/>
      <c r="N106" s="17" t="s">
        <v>9</v>
      </c>
      <c r="O106" s="17" t="s">
        <v>10</v>
      </c>
      <c r="P106" s="17" t="s">
        <v>167</v>
      </c>
      <c r="Q106" s="5"/>
    </row>
    <row r="107" spans="2:17">
      <c r="B107" s="8"/>
      <c r="C107" s="10"/>
      <c r="D107" s="10"/>
      <c r="E107" s="9">
        <f t="shared" ref="E107:E115" si="18">IF(D107="",0,IF(ISERROR(SEARCH(";",D107)),1,1+LEN(D107)-LEN(SUBSTITUTE(D107,";",""))))</f>
        <v>0</v>
      </c>
      <c r="F107" s="10"/>
      <c r="G107" s="16"/>
      <c r="H107" s="9">
        <f>+IF(C107&lt;&gt;"",IF(E107&lt;=5,1,0.75),0)</f>
        <v>0</v>
      </c>
      <c r="I107" s="1">
        <v>1</v>
      </c>
      <c r="J107" s="9">
        <f>+H107*I107</f>
        <v>0</v>
      </c>
      <c r="L107" s="5"/>
      <c r="M107" s="8"/>
      <c r="N107" s="10"/>
      <c r="O107" s="10"/>
      <c r="P107" s="50"/>
      <c r="Q107" s="5"/>
    </row>
    <row r="108" spans="2:17">
      <c r="B108" s="8"/>
      <c r="C108" s="10"/>
      <c r="D108" s="10"/>
      <c r="E108" s="9">
        <f t="shared" si="18"/>
        <v>0</v>
      </c>
      <c r="F108" s="10"/>
      <c r="G108" s="16"/>
      <c r="H108" s="9">
        <f t="shared" ref="H108:H115" si="19">+IF(C108&lt;&gt;"",IF(E108&lt;=5,1,0.75),0)</f>
        <v>0</v>
      </c>
      <c r="I108" s="1">
        <v>1</v>
      </c>
      <c r="J108" s="9">
        <f t="shared" ref="J108:J115" si="20">+H108*I108</f>
        <v>0</v>
      </c>
      <c r="L108" s="5"/>
      <c r="M108" s="8"/>
      <c r="N108" s="10"/>
      <c r="O108" s="10"/>
      <c r="P108" s="50"/>
      <c r="Q108" s="5"/>
    </row>
    <row r="109" spans="2:17">
      <c r="B109" s="8"/>
      <c r="C109" s="10"/>
      <c r="D109" s="10"/>
      <c r="E109" s="9">
        <f t="shared" si="18"/>
        <v>0</v>
      </c>
      <c r="F109" s="10"/>
      <c r="G109" s="16"/>
      <c r="H109" s="9">
        <f t="shared" si="19"/>
        <v>0</v>
      </c>
      <c r="I109" s="1">
        <v>1</v>
      </c>
      <c r="J109" s="9">
        <f t="shared" si="20"/>
        <v>0</v>
      </c>
      <c r="L109" s="5"/>
      <c r="M109" s="8"/>
      <c r="N109" s="10"/>
      <c r="O109" s="10"/>
      <c r="P109" s="50"/>
      <c r="Q109" s="5"/>
    </row>
    <row r="110" spans="2:17">
      <c r="B110" s="8"/>
      <c r="C110" s="10"/>
      <c r="D110" s="10"/>
      <c r="E110" s="9">
        <f t="shared" si="18"/>
        <v>0</v>
      </c>
      <c r="F110" s="10"/>
      <c r="G110" s="16"/>
      <c r="H110" s="9">
        <f t="shared" si="19"/>
        <v>0</v>
      </c>
      <c r="I110" s="1">
        <v>1</v>
      </c>
      <c r="J110" s="9">
        <f t="shared" si="20"/>
        <v>0</v>
      </c>
      <c r="L110" s="5"/>
      <c r="M110" s="8"/>
      <c r="N110" s="10"/>
      <c r="O110" s="10"/>
      <c r="P110" s="50"/>
      <c r="Q110" s="5"/>
    </row>
    <row r="111" spans="2:17">
      <c r="B111" s="8"/>
      <c r="C111" s="10"/>
      <c r="D111" s="10"/>
      <c r="E111" s="9">
        <f t="shared" si="18"/>
        <v>0</v>
      </c>
      <c r="F111" s="10"/>
      <c r="G111" s="16"/>
      <c r="H111" s="9">
        <f t="shared" si="19"/>
        <v>0</v>
      </c>
      <c r="I111" s="1">
        <v>1</v>
      </c>
      <c r="J111" s="9">
        <f t="shared" si="20"/>
        <v>0</v>
      </c>
      <c r="L111" s="5"/>
      <c r="M111" s="8"/>
      <c r="N111" s="10"/>
      <c r="O111" s="10"/>
      <c r="P111" s="50"/>
      <c r="Q111" s="5"/>
    </row>
    <row r="112" spans="2:17">
      <c r="B112" s="8"/>
      <c r="C112" s="10"/>
      <c r="D112" s="10"/>
      <c r="E112" s="9">
        <f t="shared" si="18"/>
        <v>0</v>
      </c>
      <c r="F112" s="10"/>
      <c r="G112" s="16"/>
      <c r="H112" s="9">
        <f t="shared" si="19"/>
        <v>0</v>
      </c>
      <c r="I112" s="1">
        <v>1</v>
      </c>
      <c r="J112" s="9">
        <f t="shared" si="20"/>
        <v>0</v>
      </c>
      <c r="L112" s="5"/>
      <c r="M112" s="8"/>
      <c r="N112" s="10"/>
      <c r="O112" s="10"/>
      <c r="P112" s="50"/>
      <c r="Q112" s="5"/>
    </row>
    <row r="113" spans="2:17">
      <c r="B113" s="8"/>
      <c r="C113" s="10"/>
      <c r="D113" s="10"/>
      <c r="E113" s="9">
        <f t="shared" si="18"/>
        <v>0</v>
      </c>
      <c r="F113" s="10"/>
      <c r="G113" s="16"/>
      <c r="H113" s="9">
        <f t="shared" si="19"/>
        <v>0</v>
      </c>
      <c r="I113" s="1">
        <v>1</v>
      </c>
      <c r="J113" s="9">
        <f t="shared" si="20"/>
        <v>0</v>
      </c>
      <c r="L113" s="5"/>
      <c r="M113" s="8"/>
      <c r="N113" s="10"/>
      <c r="O113" s="10"/>
      <c r="P113" s="50"/>
      <c r="Q113" s="5"/>
    </row>
    <row r="114" spans="2:17">
      <c r="B114" s="8"/>
      <c r="C114" s="10"/>
      <c r="D114" s="10"/>
      <c r="E114" s="9">
        <f t="shared" si="18"/>
        <v>0</v>
      </c>
      <c r="F114" s="10"/>
      <c r="G114" s="16"/>
      <c r="H114" s="9">
        <f t="shared" si="19"/>
        <v>0</v>
      </c>
      <c r="I114" s="1">
        <v>1</v>
      </c>
      <c r="J114" s="9">
        <f t="shared" si="20"/>
        <v>0</v>
      </c>
      <c r="L114" s="5"/>
      <c r="M114" s="8"/>
      <c r="N114" s="10"/>
      <c r="O114" s="10"/>
      <c r="P114" s="50"/>
      <c r="Q114" s="5"/>
    </row>
    <row r="115" spans="2:17">
      <c r="B115" s="8"/>
      <c r="C115" s="10"/>
      <c r="D115" s="10"/>
      <c r="E115" s="9">
        <f t="shared" si="18"/>
        <v>0</v>
      </c>
      <c r="F115" s="10"/>
      <c r="G115" s="16"/>
      <c r="H115" s="9">
        <f t="shared" si="19"/>
        <v>0</v>
      </c>
      <c r="I115" s="1">
        <v>1</v>
      </c>
      <c r="J115" s="9">
        <f t="shared" si="20"/>
        <v>0</v>
      </c>
      <c r="L115" s="5"/>
      <c r="M115" s="8"/>
      <c r="N115" s="10"/>
      <c r="O115" s="10"/>
      <c r="P115" s="50"/>
      <c r="Q115" s="5"/>
    </row>
    <row r="116" spans="2:17">
      <c r="B116" s="8"/>
      <c r="H116" s="9">
        <f>MIN(SUM(H107:H115),10)</f>
        <v>0</v>
      </c>
      <c r="J116" s="9">
        <f>MIN(SUM(J107:J115),10)</f>
        <v>0</v>
      </c>
      <c r="L116" s="5"/>
      <c r="M116" s="8"/>
      <c r="Q116" s="5"/>
    </row>
    <row r="117" spans="2:17">
      <c r="B117" s="8"/>
      <c r="L117" s="5"/>
      <c r="M117" s="8"/>
      <c r="Q117" s="5"/>
    </row>
    <row r="118" spans="2:17">
      <c r="B118" s="8" t="s">
        <v>49</v>
      </c>
      <c r="C118" t="s">
        <v>50</v>
      </c>
      <c r="L118" s="5"/>
      <c r="M118" s="8"/>
      <c r="Q118" s="5"/>
    </row>
    <row r="119" spans="2:17">
      <c r="B119" s="8"/>
      <c r="C119" s="17" t="s">
        <v>28</v>
      </c>
      <c r="D119" s="17" t="s">
        <v>31</v>
      </c>
      <c r="E119" s="17" t="s">
        <v>43</v>
      </c>
      <c r="F119" s="17" t="s">
        <v>38</v>
      </c>
      <c r="G119" s="17" t="s">
        <v>5</v>
      </c>
      <c r="H119" s="17" t="s">
        <v>8</v>
      </c>
      <c r="I119" s="17" t="s">
        <v>168</v>
      </c>
      <c r="J119" s="17" t="s">
        <v>8</v>
      </c>
      <c r="L119" s="5"/>
      <c r="M119" s="8"/>
      <c r="N119" s="17" t="s">
        <v>9</v>
      </c>
      <c r="O119" s="17" t="s">
        <v>10</v>
      </c>
      <c r="P119" s="17" t="s">
        <v>167</v>
      </c>
      <c r="Q119" s="5"/>
    </row>
    <row r="120" spans="2:17">
      <c r="B120" s="8"/>
      <c r="C120" s="10"/>
      <c r="D120" s="10"/>
      <c r="E120" s="9">
        <f t="shared" ref="E120:E128" si="21">IF(D120="",0,IF(ISERROR(SEARCH(";",D120)),1,1+LEN(D120)-LEN(SUBSTITUTE(D120,";",""))))</f>
        <v>0</v>
      </c>
      <c r="F120" s="10"/>
      <c r="G120" s="16"/>
      <c r="H120" s="9">
        <f>+IF(C120&lt;&gt;"",0.5,0)</f>
        <v>0</v>
      </c>
      <c r="I120" s="1">
        <v>1</v>
      </c>
      <c r="J120" s="9">
        <f>+H120*I120</f>
        <v>0</v>
      </c>
      <c r="L120" s="5"/>
      <c r="M120" s="8"/>
      <c r="N120" s="10"/>
      <c r="O120" s="10"/>
      <c r="P120" s="50"/>
      <c r="Q120" s="5"/>
    </row>
    <row r="121" spans="2:17">
      <c r="B121" s="8"/>
      <c r="C121" s="10"/>
      <c r="D121" s="10"/>
      <c r="E121" s="9">
        <f t="shared" si="21"/>
        <v>0</v>
      </c>
      <c r="F121" s="10"/>
      <c r="G121" s="16"/>
      <c r="H121" s="9">
        <f t="shared" ref="H121:H128" si="22">+IF(C121&lt;&gt;"",0.5,0)</f>
        <v>0</v>
      </c>
      <c r="I121" s="1">
        <v>1</v>
      </c>
      <c r="J121" s="9">
        <f t="shared" ref="J121:J128" si="23">+H121*I121</f>
        <v>0</v>
      </c>
      <c r="L121" s="5"/>
      <c r="M121" s="8"/>
      <c r="N121" s="10"/>
      <c r="O121" s="10"/>
      <c r="P121" s="50"/>
      <c r="Q121" s="5"/>
    </row>
    <row r="122" spans="2:17">
      <c r="B122" s="8"/>
      <c r="C122" s="10"/>
      <c r="D122" s="10"/>
      <c r="E122" s="9">
        <f t="shared" si="21"/>
        <v>0</v>
      </c>
      <c r="F122" s="10"/>
      <c r="G122" s="16"/>
      <c r="H122" s="9">
        <f t="shared" si="22"/>
        <v>0</v>
      </c>
      <c r="I122" s="1">
        <v>1</v>
      </c>
      <c r="J122" s="9">
        <f t="shared" si="23"/>
        <v>0</v>
      </c>
      <c r="L122" s="5"/>
      <c r="M122" s="8"/>
      <c r="N122" s="10"/>
      <c r="O122" s="10"/>
      <c r="P122" s="50"/>
      <c r="Q122" s="5"/>
    </row>
    <row r="123" spans="2:17">
      <c r="B123" s="8"/>
      <c r="C123" s="10"/>
      <c r="D123" s="10"/>
      <c r="E123" s="9">
        <f t="shared" si="21"/>
        <v>0</v>
      </c>
      <c r="F123" s="10"/>
      <c r="G123" s="16"/>
      <c r="H123" s="9">
        <f t="shared" si="22"/>
        <v>0</v>
      </c>
      <c r="I123" s="1">
        <v>1</v>
      </c>
      <c r="J123" s="9">
        <f t="shared" si="23"/>
        <v>0</v>
      </c>
      <c r="L123" s="5"/>
      <c r="M123" s="8"/>
      <c r="N123" s="10"/>
      <c r="O123" s="10"/>
      <c r="P123" s="50"/>
      <c r="Q123" s="5"/>
    </row>
    <row r="124" spans="2:17">
      <c r="B124" s="8"/>
      <c r="C124" s="10"/>
      <c r="D124" s="10"/>
      <c r="E124" s="9">
        <f t="shared" si="21"/>
        <v>0</v>
      </c>
      <c r="F124" s="10"/>
      <c r="G124" s="16"/>
      <c r="H124" s="9">
        <f t="shared" si="22"/>
        <v>0</v>
      </c>
      <c r="I124" s="1">
        <v>1</v>
      </c>
      <c r="J124" s="9">
        <f t="shared" si="23"/>
        <v>0</v>
      </c>
      <c r="L124" s="5"/>
      <c r="M124" s="8"/>
      <c r="N124" s="10"/>
      <c r="O124" s="10"/>
      <c r="P124" s="50"/>
      <c r="Q124" s="5"/>
    </row>
    <row r="125" spans="2:17">
      <c r="B125" s="8"/>
      <c r="C125" s="10"/>
      <c r="D125" s="10"/>
      <c r="E125" s="9">
        <f t="shared" si="21"/>
        <v>0</v>
      </c>
      <c r="F125" s="10"/>
      <c r="G125" s="16"/>
      <c r="H125" s="9">
        <f t="shared" si="22"/>
        <v>0</v>
      </c>
      <c r="I125" s="1">
        <v>1</v>
      </c>
      <c r="J125" s="9">
        <f t="shared" si="23"/>
        <v>0</v>
      </c>
      <c r="L125" s="5"/>
      <c r="M125" s="8"/>
      <c r="N125" s="10"/>
      <c r="O125" s="10"/>
      <c r="P125" s="50"/>
      <c r="Q125" s="5"/>
    </row>
    <row r="126" spans="2:17">
      <c r="B126" s="8"/>
      <c r="C126" s="10"/>
      <c r="D126" s="10"/>
      <c r="E126" s="9">
        <f t="shared" si="21"/>
        <v>0</v>
      </c>
      <c r="F126" s="10"/>
      <c r="G126" s="16"/>
      <c r="H126" s="9">
        <f t="shared" si="22"/>
        <v>0</v>
      </c>
      <c r="I126" s="1">
        <v>1</v>
      </c>
      <c r="J126" s="9">
        <f t="shared" si="23"/>
        <v>0</v>
      </c>
      <c r="L126" s="5"/>
      <c r="M126" s="8"/>
      <c r="N126" s="10"/>
      <c r="O126" s="10"/>
      <c r="P126" s="50"/>
      <c r="Q126" s="5"/>
    </row>
    <row r="127" spans="2:17">
      <c r="B127" s="8"/>
      <c r="C127" s="10"/>
      <c r="D127" s="10"/>
      <c r="E127" s="9">
        <f t="shared" si="21"/>
        <v>0</v>
      </c>
      <c r="F127" s="10"/>
      <c r="G127" s="16"/>
      <c r="H127" s="9">
        <f t="shared" si="22"/>
        <v>0</v>
      </c>
      <c r="I127" s="1">
        <v>1</v>
      </c>
      <c r="J127" s="9">
        <f t="shared" si="23"/>
        <v>0</v>
      </c>
      <c r="L127" s="5"/>
      <c r="M127" s="8"/>
      <c r="N127" s="10"/>
      <c r="O127" s="10"/>
      <c r="P127" s="50"/>
      <c r="Q127" s="5"/>
    </row>
    <row r="128" spans="2:17">
      <c r="B128" s="8"/>
      <c r="C128" s="10"/>
      <c r="D128" s="10"/>
      <c r="E128" s="9">
        <f t="shared" si="21"/>
        <v>0</v>
      </c>
      <c r="F128" s="10"/>
      <c r="G128" s="16"/>
      <c r="H128" s="9">
        <f t="shared" si="22"/>
        <v>0</v>
      </c>
      <c r="I128" s="1">
        <v>1</v>
      </c>
      <c r="J128" s="9">
        <f t="shared" si="23"/>
        <v>0</v>
      </c>
      <c r="L128" s="5"/>
      <c r="M128" s="8"/>
      <c r="N128" s="10"/>
      <c r="O128" s="10"/>
      <c r="P128" s="50"/>
      <c r="Q128" s="5"/>
    </row>
    <row r="129" spans="2:17">
      <c r="B129" s="8"/>
      <c r="H129" s="9">
        <f>MIN(SUM(H120:H128),10)</f>
        <v>0</v>
      </c>
      <c r="J129" s="9">
        <f>MIN(SUM(J120:J128),10)</f>
        <v>0</v>
      </c>
      <c r="L129" s="5"/>
      <c r="M129" s="8"/>
      <c r="Q129" s="5"/>
    </row>
    <row r="130" spans="2:17">
      <c r="B130" s="8"/>
      <c r="L130" s="5"/>
      <c r="M130" s="8"/>
      <c r="Q130" s="5"/>
    </row>
    <row r="131" spans="2:17">
      <c r="B131" s="8" t="s">
        <v>51</v>
      </c>
      <c r="C131" t="s">
        <v>113</v>
      </c>
      <c r="L131" s="5"/>
      <c r="M131" s="8"/>
      <c r="Q131" s="5"/>
    </row>
    <row r="132" spans="2:17">
      <c r="B132" s="8"/>
      <c r="C132" s="17" t="s">
        <v>28</v>
      </c>
      <c r="D132" s="17" t="s">
        <v>31</v>
      </c>
      <c r="E132" s="17" t="s">
        <v>43</v>
      </c>
      <c r="F132" s="17" t="s">
        <v>35</v>
      </c>
      <c r="G132" s="17" t="s">
        <v>44</v>
      </c>
      <c r="H132" s="17" t="s">
        <v>8</v>
      </c>
      <c r="I132" s="17" t="s">
        <v>168</v>
      </c>
      <c r="J132" s="17" t="s">
        <v>8</v>
      </c>
      <c r="L132" s="5"/>
      <c r="M132" s="8"/>
      <c r="N132" s="17" t="s">
        <v>9</v>
      </c>
      <c r="O132" s="17" t="s">
        <v>10</v>
      </c>
      <c r="P132" s="17" t="s">
        <v>167</v>
      </c>
      <c r="Q132" s="5"/>
    </row>
    <row r="133" spans="2:17">
      <c r="B133" s="8"/>
      <c r="C133" s="10"/>
      <c r="D133" s="10"/>
      <c r="E133" s="9">
        <f t="shared" ref="E133:E139" si="24">IF(D133="",0,IF(ISERROR(SEARCH(";",D133)),1,1+LEN(D133)-LEN(SUBSTITUTE(D133,";",""))))</f>
        <v>0</v>
      </c>
      <c r="F133" s="10"/>
      <c r="G133" s="16"/>
      <c r="H133" s="9">
        <f>+IF(C133&lt;&gt;"",IF(E133&lt;=5,3,2),0)</f>
        <v>0</v>
      </c>
      <c r="I133" s="1">
        <v>1</v>
      </c>
      <c r="J133" s="9">
        <f>+H133*I133</f>
        <v>0</v>
      </c>
      <c r="L133" s="5"/>
      <c r="M133" s="8"/>
      <c r="N133" s="10"/>
      <c r="O133" s="10"/>
      <c r="P133" s="50"/>
      <c r="Q133" s="5"/>
    </row>
    <row r="134" spans="2:17">
      <c r="B134" s="8"/>
      <c r="C134" s="10"/>
      <c r="D134" s="10"/>
      <c r="E134" s="9">
        <f t="shared" si="24"/>
        <v>0</v>
      </c>
      <c r="F134" s="10"/>
      <c r="G134" s="16"/>
      <c r="H134" s="9">
        <f t="shared" ref="H134:H139" si="25">+IF(C134&lt;&gt;"",IF(E134&lt;=5,3,2),0)</f>
        <v>0</v>
      </c>
      <c r="I134" s="1">
        <v>1</v>
      </c>
      <c r="J134" s="9">
        <f t="shared" ref="J134:J139" si="26">+H134*I134</f>
        <v>0</v>
      </c>
      <c r="L134" s="5"/>
      <c r="M134" s="8"/>
      <c r="N134" s="10"/>
      <c r="O134" s="10"/>
      <c r="P134" s="50"/>
      <c r="Q134" s="5"/>
    </row>
    <row r="135" spans="2:17">
      <c r="B135" s="8"/>
      <c r="C135" s="10"/>
      <c r="D135" s="10"/>
      <c r="E135" s="9">
        <f t="shared" si="24"/>
        <v>0</v>
      </c>
      <c r="F135" s="10"/>
      <c r="G135" s="16"/>
      <c r="H135" s="9">
        <f t="shared" si="25"/>
        <v>0</v>
      </c>
      <c r="I135" s="1">
        <v>1</v>
      </c>
      <c r="J135" s="9">
        <f t="shared" si="26"/>
        <v>0</v>
      </c>
      <c r="L135" s="5"/>
      <c r="M135" s="8"/>
      <c r="N135" s="10"/>
      <c r="O135" s="10"/>
      <c r="P135" s="50"/>
      <c r="Q135" s="5"/>
    </row>
    <row r="136" spans="2:17">
      <c r="B136" s="8"/>
      <c r="C136" s="10"/>
      <c r="D136" s="10"/>
      <c r="E136" s="9">
        <f t="shared" si="24"/>
        <v>0</v>
      </c>
      <c r="F136" s="10"/>
      <c r="G136" s="16"/>
      <c r="H136" s="9">
        <f t="shared" si="25"/>
        <v>0</v>
      </c>
      <c r="I136" s="1">
        <v>1</v>
      </c>
      <c r="J136" s="9">
        <f t="shared" si="26"/>
        <v>0</v>
      </c>
      <c r="L136" s="5"/>
      <c r="M136" s="8"/>
      <c r="N136" s="10"/>
      <c r="O136" s="10"/>
      <c r="P136" s="50"/>
      <c r="Q136" s="5"/>
    </row>
    <row r="137" spans="2:17">
      <c r="B137" s="8"/>
      <c r="C137" s="10"/>
      <c r="D137" s="10"/>
      <c r="E137" s="9">
        <f t="shared" si="24"/>
        <v>0</v>
      </c>
      <c r="F137" s="10"/>
      <c r="G137" s="16"/>
      <c r="H137" s="9">
        <f t="shared" si="25"/>
        <v>0</v>
      </c>
      <c r="I137" s="1">
        <v>1</v>
      </c>
      <c r="J137" s="9">
        <f t="shared" si="26"/>
        <v>0</v>
      </c>
      <c r="L137" s="5"/>
      <c r="M137" s="8"/>
      <c r="N137" s="10"/>
      <c r="O137" s="10"/>
      <c r="P137" s="50"/>
      <c r="Q137" s="5"/>
    </row>
    <row r="138" spans="2:17">
      <c r="B138" s="8"/>
      <c r="C138" s="10"/>
      <c r="D138" s="10"/>
      <c r="E138" s="9">
        <f t="shared" si="24"/>
        <v>0</v>
      </c>
      <c r="F138" s="10"/>
      <c r="G138" s="16"/>
      <c r="H138" s="9">
        <f t="shared" si="25"/>
        <v>0</v>
      </c>
      <c r="I138" s="1">
        <v>1</v>
      </c>
      <c r="J138" s="9">
        <f t="shared" si="26"/>
        <v>0</v>
      </c>
      <c r="L138" s="5"/>
      <c r="M138" s="8"/>
      <c r="N138" s="10"/>
      <c r="O138" s="10"/>
      <c r="P138" s="50"/>
      <c r="Q138" s="5"/>
    </row>
    <row r="139" spans="2:17">
      <c r="B139" s="8"/>
      <c r="C139" s="10"/>
      <c r="D139" s="10"/>
      <c r="E139" s="9">
        <f t="shared" si="24"/>
        <v>0</v>
      </c>
      <c r="F139" s="10"/>
      <c r="G139" s="16"/>
      <c r="H139" s="9">
        <f t="shared" si="25"/>
        <v>0</v>
      </c>
      <c r="I139" s="1">
        <v>1</v>
      </c>
      <c r="J139" s="9">
        <f t="shared" si="26"/>
        <v>0</v>
      </c>
      <c r="L139" s="5"/>
      <c r="M139" s="8"/>
      <c r="N139" s="10"/>
      <c r="O139" s="10"/>
      <c r="P139" s="50"/>
      <c r="Q139" s="5"/>
    </row>
    <row r="140" spans="2:17">
      <c r="B140" s="8"/>
      <c r="H140" s="9">
        <f>MIN(SUM(H133:H139),15)</f>
        <v>0</v>
      </c>
      <c r="J140" s="9">
        <f>MIN(SUM(J133:J139),15)</f>
        <v>0</v>
      </c>
      <c r="L140" s="5"/>
      <c r="M140" s="8"/>
      <c r="Q140" s="5"/>
    </row>
    <row r="141" spans="2:17">
      <c r="B141" s="8"/>
      <c r="L141" s="5"/>
      <c r="M141" s="8"/>
      <c r="Q141" s="5"/>
    </row>
    <row r="142" spans="2:17">
      <c r="B142" s="8" t="s">
        <v>52</v>
      </c>
      <c r="C142" t="s">
        <v>53</v>
      </c>
      <c r="L142" s="5"/>
      <c r="M142" s="8"/>
      <c r="Q142" s="5"/>
    </row>
    <row r="143" spans="2:17">
      <c r="B143" s="8"/>
      <c r="C143" s="17" t="s">
        <v>28</v>
      </c>
      <c r="D143" s="17" t="s">
        <v>31</v>
      </c>
      <c r="E143" s="17" t="s">
        <v>43</v>
      </c>
      <c r="F143" s="17" t="s">
        <v>5</v>
      </c>
      <c r="G143" s="17" t="s">
        <v>8</v>
      </c>
      <c r="H143" s="17" t="s">
        <v>168</v>
      </c>
      <c r="I143" s="17" t="s">
        <v>8</v>
      </c>
      <c r="L143" s="5"/>
      <c r="M143" s="8"/>
      <c r="N143" s="17" t="s">
        <v>9</v>
      </c>
      <c r="O143" s="17" t="s">
        <v>10</v>
      </c>
      <c r="P143" s="17" t="s">
        <v>167</v>
      </c>
      <c r="Q143" s="5"/>
    </row>
    <row r="144" spans="2:17">
      <c r="B144" s="8"/>
      <c r="C144" s="10"/>
      <c r="D144" s="10"/>
      <c r="E144" s="9">
        <f t="shared" ref="E144:E150" si="27">IF(D144="",0,IF(ISERROR(SEARCH(";",D144)),1,1+LEN(D144)-LEN(SUBSTITUTE(D144,";",""))))</f>
        <v>0</v>
      </c>
      <c r="F144" s="16"/>
      <c r="G144" s="9">
        <f>+IF(C144&lt;&gt;"",IF(E144&lt;=5,3,2),0)</f>
        <v>0</v>
      </c>
      <c r="H144" s="1">
        <v>1</v>
      </c>
      <c r="I144" s="9">
        <f>+G144*H144</f>
        <v>0</v>
      </c>
      <c r="L144" s="5"/>
      <c r="M144" s="8"/>
      <c r="N144" s="10"/>
      <c r="O144" s="10"/>
      <c r="P144" s="50"/>
      <c r="Q144" s="5"/>
    </row>
    <row r="145" spans="2:17">
      <c r="B145" s="8"/>
      <c r="C145" s="10"/>
      <c r="D145" s="10"/>
      <c r="E145" s="9">
        <f t="shared" si="27"/>
        <v>0</v>
      </c>
      <c r="F145" s="16"/>
      <c r="G145" s="9">
        <f t="shared" ref="G145:G150" si="28">+IF(C145&lt;&gt;"",IF(E145&lt;=5,3,2),0)</f>
        <v>0</v>
      </c>
      <c r="H145" s="1">
        <v>1</v>
      </c>
      <c r="I145" s="9">
        <f t="shared" ref="I145:I150" si="29">+G145*H145</f>
        <v>0</v>
      </c>
      <c r="L145" s="5"/>
      <c r="M145" s="8"/>
      <c r="N145" s="10"/>
      <c r="O145" s="10"/>
      <c r="P145" s="50"/>
      <c r="Q145" s="5"/>
    </row>
    <row r="146" spans="2:17">
      <c r="B146" s="8"/>
      <c r="C146" s="10"/>
      <c r="D146" s="10"/>
      <c r="E146" s="9">
        <f t="shared" si="27"/>
        <v>0</v>
      </c>
      <c r="F146" s="16"/>
      <c r="G146" s="9">
        <f t="shared" si="28"/>
        <v>0</v>
      </c>
      <c r="H146" s="1">
        <v>1</v>
      </c>
      <c r="I146" s="9">
        <f t="shared" si="29"/>
        <v>0</v>
      </c>
      <c r="L146" s="5"/>
      <c r="M146" s="8"/>
      <c r="N146" s="10"/>
      <c r="O146" s="10"/>
      <c r="P146" s="50"/>
      <c r="Q146" s="5"/>
    </row>
    <row r="147" spans="2:17">
      <c r="B147" s="8"/>
      <c r="C147" s="10"/>
      <c r="D147" s="10"/>
      <c r="E147" s="9">
        <f t="shared" si="27"/>
        <v>0</v>
      </c>
      <c r="F147" s="16"/>
      <c r="G147" s="9">
        <f t="shared" si="28"/>
        <v>0</v>
      </c>
      <c r="H147" s="1">
        <v>1</v>
      </c>
      <c r="I147" s="9">
        <f t="shared" si="29"/>
        <v>0</v>
      </c>
      <c r="L147" s="5"/>
      <c r="M147" s="8"/>
      <c r="N147" s="10"/>
      <c r="O147" s="10"/>
      <c r="P147" s="50"/>
      <c r="Q147" s="5"/>
    </row>
    <row r="148" spans="2:17">
      <c r="B148" s="8"/>
      <c r="C148" s="10"/>
      <c r="D148" s="10"/>
      <c r="E148" s="9">
        <f t="shared" si="27"/>
        <v>0</v>
      </c>
      <c r="F148" s="16"/>
      <c r="G148" s="9">
        <f t="shared" si="28"/>
        <v>0</v>
      </c>
      <c r="H148" s="1">
        <v>1</v>
      </c>
      <c r="I148" s="9">
        <f t="shared" si="29"/>
        <v>0</v>
      </c>
      <c r="L148" s="5"/>
      <c r="M148" s="8"/>
      <c r="N148" s="10"/>
      <c r="O148" s="10"/>
      <c r="P148" s="50"/>
      <c r="Q148" s="5"/>
    </row>
    <row r="149" spans="2:17">
      <c r="B149" s="8"/>
      <c r="C149" s="10"/>
      <c r="D149" s="10"/>
      <c r="E149" s="9">
        <f t="shared" si="27"/>
        <v>0</v>
      </c>
      <c r="F149" s="16"/>
      <c r="G149" s="9">
        <f t="shared" si="28"/>
        <v>0</v>
      </c>
      <c r="H149" s="1">
        <v>1</v>
      </c>
      <c r="I149" s="9">
        <f t="shared" si="29"/>
        <v>0</v>
      </c>
      <c r="L149" s="5"/>
      <c r="M149" s="8"/>
      <c r="N149" s="10"/>
      <c r="O149" s="10"/>
      <c r="P149" s="50"/>
      <c r="Q149" s="5"/>
    </row>
    <row r="150" spans="2:17">
      <c r="B150" s="8"/>
      <c r="C150" s="10"/>
      <c r="D150" s="10"/>
      <c r="E150" s="9">
        <f t="shared" si="27"/>
        <v>0</v>
      </c>
      <c r="F150" s="16"/>
      <c r="G150" s="9">
        <f t="shared" si="28"/>
        <v>0</v>
      </c>
      <c r="H150" s="1">
        <v>1</v>
      </c>
      <c r="I150" s="9">
        <f t="shared" si="29"/>
        <v>0</v>
      </c>
      <c r="L150" s="5"/>
      <c r="M150" s="8"/>
      <c r="N150" s="10"/>
      <c r="O150" s="10"/>
      <c r="P150" s="50"/>
      <c r="Q150" s="5"/>
    </row>
    <row r="151" spans="2:17">
      <c r="B151" s="8"/>
      <c r="G151" s="9">
        <f>MIN(SUM(G144:G150),15)</f>
        <v>0</v>
      </c>
      <c r="I151" s="9">
        <f>MIN(SUM(I144:I150),15)</f>
        <v>0</v>
      </c>
      <c r="L151" s="5"/>
      <c r="M151" s="8"/>
      <c r="Q151" s="5"/>
    </row>
    <row r="152" spans="2:17">
      <c r="B152" s="8"/>
      <c r="L152" s="5"/>
      <c r="M152" s="8"/>
      <c r="Q152" s="5"/>
    </row>
    <row r="153" spans="2:17">
      <c r="B153" s="8" t="s">
        <v>54</v>
      </c>
      <c r="C153" t="s">
        <v>55</v>
      </c>
      <c r="L153" s="5"/>
      <c r="M153" s="8"/>
      <c r="Q153" s="5"/>
    </row>
    <row r="154" spans="2:17">
      <c r="B154" s="8"/>
      <c r="C154" s="17" t="s">
        <v>28</v>
      </c>
      <c r="D154" s="17" t="s">
        <v>31</v>
      </c>
      <c r="E154" s="17" t="s">
        <v>43</v>
      </c>
      <c r="F154" s="17" t="s">
        <v>5</v>
      </c>
      <c r="G154" s="17" t="s">
        <v>8</v>
      </c>
      <c r="H154" s="17" t="s">
        <v>168</v>
      </c>
      <c r="I154" s="17" t="s">
        <v>8</v>
      </c>
      <c r="L154" s="5"/>
      <c r="M154" s="8"/>
      <c r="N154" s="17" t="s">
        <v>9</v>
      </c>
      <c r="O154" s="17" t="s">
        <v>10</v>
      </c>
      <c r="P154" s="17" t="s">
        <v>167</v>
      </c>
      <c r="Q154" s="5"/>
    </row>
    <row r="155" spans="2:17">
      <c r="B155" s="8"/>
      <c r="C155" s="10"/>
      <c r="D155" s="10"/>
      <c r="E155" s="9">
        <f t="shared" ref="E155:E161" si="30">IF(D155="",0,IF(ISERROR(SEARCH(";",D155)),1,1+LEN(D155)-LEN(SUBSTITUTE(D155,";",""))))</f>
        <v>0</v>
      </c>
      <c r="F155" s="16"/>
      <c r="G155" s="9">
        <f>+IF(C155&lt;&gt;"",IF(E155&lt;=5,1,0.75),0)</f>
        <v>0</v>
      </c>
      <c r="H155" s="1">
        <v>1</v>
      </c>
      <c r="I155" s="9">
        <f>+G155*H155</f>
        <v>0</v>
      </c>
      <c r="L155" s="5"/>
      <c r="M155" s="8"/>
      <c r="N155" s="10"/>
      <c r="O155" s="10"/>
      <c r="P155" s="50"/>
      <c r="Q155" s="5"/>
    </row>
    <row r="156" spans="2:17">
      <c r="B156" s="8"/>
      <c r="C156" s="10"/>
      <c r="D156" s="10"/>
      <c r="E156" s="9">
        <f t="shared" si="30"/>
        <v>0</v>
      </c>
      <c r="F156" s="16"/>
      <c r="G156" s="9">
        <f t="shared" ref="G156:G161" si="31">+IF(C156&lt;&gt;"",IF(E156&lt;=5,1,0.75),0)</f>
        <v>0</v>
      </c>
      <c r="H156" s="1">
        <v>1</v>
      </c>
      <c r="I156" s="9">
        <f t="shared" ref="I156:I161" si="32">+G156*H156</f>
        <v>0</v>
      </c>
      <c r="L156" s="5"/>
      <c r="M156" s="8"/>
      <c r="N156" s="10"/>
      <c r="O156" s="10"/>
      <c r="P156" s="50"/>
      <c r="Q156" s="5"/>
    </row>
    <row r="157" spans="2:17">
      <c r="B157" s="8"/>
      <c r="C157" s="10"/>
      <c r="D157" s="10"/>
      <c r="E157" s="9">
        <f t="shared" si="30"/>
        <v>0</v>
      </c>
      <c r="F157" s="16"/>
      <c r="G157" s="9">
        <f t="shared" si="31"/>
        <v>0</v>
      </c>
      <c r="H157" s="1">
        <v>1</v>
      </c>
      <c r="I157" s="9">
        <f t="shared" si="32"/>
        <v>0</v>
      </c>
      <c r="L157" s="5"/>
      <c r="M157" s="8"/>
      <c r="N157" s="10"/>
      <c r="O157" s="10"/>
      <c r="P157" s="50"/>
      <c r="Q157" s="5"/>
    </row>
    <row r="158" spans="2:17">
      <c r="B158" s="8"/>
      <c r="C158" s="10"/>
      <c r="D158" s="10"/>
      <c r="E158" s="9">
        <f t="shared" si="30"/>
        <v>0</v>
      </c>
      <c r="F158" s="16"/>
      <c r="G158" s="9">
        <f t="shared" si="31"/>
        <v>0</v>
      </c>
      <c r="H158" s="1">
        <v>1</v>
      </c>
      <c r="I158" s="9">
        <f t="shared" si="32"/>
        <v>0</v>
      </c>
      <c r="L158" s="5"/>
      <c r="M158" s="8"/>
      <c r="N158" s="10"/>
      <c r="O158" s="10"/>
      <c r="P158" s="50"/>
      <c r="Q158" s="5"/>
    </row>
    <row r="159" spans="2:17">
      <c r="B159" s="8"/>
      <c r="C159" s="10"/>
      <c r="D159" s="10"/>
      <c r="E159" s="9">
        <f t="shared" si="30"/>
        <v>0</v>
      </c>
      <c r="F159" s="16"/>
      <c r="G159" s="9">
        <f t="shared" si="31"/>
        <v>0</v>
      </c>
      <c r="H159" s="1">
        <v>1</v>
      </c>
      <c r="I159" s="9">
        <f t="shared" si="32"/>
        <v>0</v>
      </c>
      <c r="L159" s="5"/>
      <c r="M159" s="8"/>
      <c r="N159" s="10"/>
      <c r="O159" s="10"/>
      <c r="P159" s="50"/>
      <c r="Q159" s="5"/>
    </row>
    <row r="160" spans="2:17">
      <c r="B160" s="8"/>
      <c r="C160" s="10"/>
      <c r="D160" s="10"/>
      <c r="E160" s="9">
        <f t="shared" si="30"/>
        <v>0</v>
      </c>
      <c r="F160" s="16"/>
      <c r="G160" s="9">
        <f t="shared" si="31"/>
        <v>0</v>
      </c>
      <c r="H160" s="1">
        <v>1</v>
      </c>
      <c r="I160" s="9">
        <f t="shared" si="32"/>
        <v>0</v>
      </c>
      <c r="L160" s="5"/>
      <c r="M160" s="8"/>
      <c r="N160" s="10"/>
      <c r="O160" s="10"/>
      <c r="P160" s="50"/>
      <c r="Q160" s="5"/>
    </row>
    <row r="161" spans="2:17">
      <c r="B161" s="8"/>
      <c r="C161" s="10"/>
      <c r="D161" s="10"/>
      <c r="E161" s="9">
        <f t="shared" si="30"/>
        <v>0</v>
      </c>
      <c r="F161" s="16"/>
      <c r="G161" s="9">
        <f t="shared" si="31"/>
        <v>0</v>
      </c>
      <c r="H161" s="1">
        <v>1</v>
      </c>
      <c r="I161" s="9">
        <f t="shared" si="32"/>
        <v>0</v>
      </c>
      <c r="L161" s="5"/>
      <c r="M161" s="8"/>
      <c r="N161" s="10"/>
      <c r="O161" s="10"/>
      <c r="P161" s="50"/>
      <c r="Q161" s="5"/>
    </row>
    <row r="162" spans="2:17">
      <c r="B162" s="8"/>
      <c r="G162" s="9">
        <f>MIN(SUM(G155:G161),10)</f>
        <v>0</v>
      </c>
      <c r="I162" s="9">
        <f>MIN(SUM(I155:I161),10)</f>
        <v>0</v>
      </c>
      <c r="L162" s="5"/>
      <c r="M162" s="8"/>
      <c r="Q162" s="5"/>
    </row>
    <row r="163" spans="2:17">
      <c r="B163" s="8"/>
      <c r="L163" s="5"/>
      <c r="M163" s="8"/>
      <c r="Q163" s="5"/>
    </row>
    <row r="164" spans="2:17">
      <c r="B164" s="8" t="s">
        <v>56</v>
      </c>
      <c r="C164" t="s">
        <v>57</v>
      </c>
      <c r="L164" s="5"/>
      <c r="M164" s="8"/>
      <c r="Q164" s="5"/>
    </row>
    <row r="165" spans="2:17">
      <c r="B165" s="8"/>
      <c r="C165" s="17" t="s">
        <v>28</v>
      </c>
      <c r="D165" s="17" t="s">
        <v>31</v>
      </c>
      <c r="E165" s="17" t="s">
        <v>43</v>
      </c>
      <c r="F165" s="17" t="s">
        <v>5</v>
      </c>
      <c r="G165" s="17" t="s">
        <v>8</v>
      </c>
      <c r="H165" s="17" t="s">
        <v>168</v>
      </c>
      <c r="I165" s="17" t="s">
        <v>8</v>
      </c>
      <c r="L165" s="5"/>
      <c r="M165" s="8"/>
      <c r="N165" s="17" t="s">
        <v>9</v>
      </c>
      <c r="O165" s="17" t="s">
        <v>10</v>
      </c>
      <c r="P165" s="17" t="s">
        <v>167</v>
      </c>
      <c r="Q165" s="5"/>
    </row>
    <row r="166" spans="2:17">
      <c r="B166" s="8"/>
      <c r="C166" s="10"/>
      <c r="D166" s="10"/>
      <c r="E166" s="9">
        <f t="shared" ref="E166:E172" si="33">IF(D166="",0,IF(ISERROR(SEARCH(";",D166)),1,1+LEN(D166)-LEN(SUBSTITUTE(D166,";",""))))</f>
        <v>0</v>
      </c>
      <c r="F166" s="16"/>
      <c r="G166" s="9">
        <f>+IF(C166&lt;&gt;"",0.5,0)</f>
        <v>0</v>
      </c>
      <c r="H166" s="1">
        <v>1</v>
      </c>
      <c r="I166" s="9">
        <f>+G166*H166</f>
        <v>0</v>
      </c>
      <c r="L166" s="5"/>
      <c r="M166" s="8"/>
      <c r="N166" s="10"/>
      <c r="O166" s="10"/>
      <c r="P166" s="50"/>
      <c r="Q166" s="5"/>
    </row>
    <row r="167" spans="2:17">
      <c r="B167" s="8"/>
      <c r="C167" s="10"/>
      <c r="D167" s="10"/>
      <c r="E167" s="9">
        <f t="shared" si="33"/>
        <v>0</v>
      </c>
      <c r="F167" s="16"/>
      <c r="G167" s="9">
        <f t="shared" ref="G167:G172" si="34">+IF(C167&lt;&gt;"",0.5,0)</f>
        <v>0</v>
      </c>
      <c r="H167" s="1">
        <v>1</v>
      </c>
      <c r="I167" s="9">
        <f t="shared" ref="I167:I172" si="35">+G167*H167</f>
        <v>0</v>
      </c>
      <c r="L167" s="5"/>
      <c r="M167" s="8"/>
      <c r="N167" s="10"/>
      <c r="O167" s="10"/>
      <c r="P167" s="50"/>
      <c r="Q167" s="5"/>
    </row>
    <row r="168" spans="2:17">
      <c r="B168" s="8"/>
      <c r="C168" s="10"/>
      <c r="D168" s="10"/>
      <c r="E168" s="9">
        <f t="shared" si="33"/>
        <v>0</v>
      </c>
      <c r="F168" s="16"/>
      <c r="G168" s="9">
        <f t="shared" si="34"/>
        <v>0</v>
      </c>
      <c r="H168" s="1">
        <v>1</v>
      </c>
      <c r="I168" s="9">
        <f t="shared" si="35"/>
        <v>0</v>
      </c>
      <c r="L168" s="5"/>
      <c r="M168" s="8"/>
      <c r="N168" s="10"/>
      <c r="O168" s="10"/>
      <c r="P168" s="50"/>
      <c r="Q168" s="5"/>
    </row>
    <row r="169" spans="2:17">
      <c r="B169" s="8"/>
      <c r="C169" s="10"/>
      <c r="D169" s="10"/>
      <c r="E169" s="9">
        <f t="shared" si="33"/>
        <v>0</v>
      </c>
      <c r="F169" s="16"/>
      <c r="G169" s="9">
        <f t="shared" si="34"/>
        <v>0</v>
      </c>
      <c r="H169" s="1">
        <v>1</v>
      </c>
      <c r="I169" s="9">
        <f t="shared" si="35"/>
        <v>0</v>
      </c>
      <c r="L169" s="5"/>
      <c r="M169" s="8"/>
      <c r="N169" s="10"/>
      <c r="O169" s="10"/>
      <c r="P169" s="50"/>
      <c r="Q169" s="5"/>
    </row>
    <row r="170" spans="2:17">
      <c r="B170" s="8"/>
      <c r="C170" s="10"/>
      <c r="D170" s="10"/>
      <c r="E170" s="9">
        <f t="shared" si="33"/>
        <v>0</v>
      </c>
      <c r="F170" s="16"/>
      <c r="G170" s="9">
        <f t="shared" si="34"/>
        <v>0</v>
      </c>
      <c r="H170" s="1">
        <v>1</v>
      </c>
      <c r="I170" s="9">
        <f t="shared" si="35"/>
        <v>0</v>
      </c>
      <c r="L170" s="5"/>
      <c r="M170" s="8"/>
      <c r="N170" s="10"/>
      <c r="O170" s="10"/>
      <c r="P170" s="50"/>
      <c r="Q170" s="5"/>
    </row>
    <row r="171" spans="2:17">
      <c r="B171" s="8"/>
      <c r="C171" s="10"/>
      <c r="D171" s="10"/>
      <c r="E171" s="9">
        <f t="shared" si="33"/>
        <v>0</v>
      </c>
      <c r="F171" s="16"/>
      <c r="G171" s="9">
        <f t="shared" si="34"/>
        <v>0</v>
      </c>
      <c r="H171" s="1">
        <v>1</v>
      </c>
      <c r="I171" s="9">
        <f t="shared" si="35"/>
        <v>0</v>
      </c>
      <c r="L171" s="5"/>
      <c r="M171" s="8"/>
      <c r="N171" s="10"/>
      <c r="O171" s="10"/>
      <c r="P171" s="50"/>
      <c r="Q171" s="5"/>
    </row>
    <row r="172" spans="2:17">
      <c r="B172" s="8"/>
      <c r="C172" s="10"/>
      <c r="D172" s="10"/>
      <c r="E172" s="9">
        <f t="shared" si="33"/>
        <v>0</v>
      </c>
      <c r="F172" s="16"/>
      <c r="G172" s="9">
        <f t="shared" si="34"/>
        <v>0</v>
      </c>
      <c r="H172" s="1">
        <v>1</v>
      </c>
      <c r="I172" s="9">
        <f t="shared" si="35"/>
        <v>0</v>
      </c>
      <c r="L172" s="5"/>
      <c r="M172" s="8"/>
      <c r="N172" s="10"/>
      <c r="O172" s="10"/>
      <c r="P172" s="50"/>
      <c r="Q172" s="5"/>
    </row>
    <row r="173" spans="2:17">
      <c r="B173" s="8"/>
      <c r="G173" s="9">
        <f>MIN(SUM(G166:G172),10)</f>
        <v>0</v>
      </c>
      <c r="I173" s="9">
        <f>MIN(SUM(I166:I172),10)</f>
        <v>0</v>
      </c>
      <c r="L173" s="5"/>
      <c r="M173" s="8"/>
      <c r="Q173" s="5"/>
    </row>
    <row r="174" spans="2:17" ht="15.75" thickBot="1">
      <c r="B174" s="8"/>
      <c r="L174" s="5"/>
      <c r="M174" s="8"/>
      <c r="Q174" s="5"/>
    </row>
    <row r="175" spans="2:17" ht="16.5" thickBot="1">
      <c r="B175" s="8"/>
      <c r="G175" s="26">
        <f>MIN(H90+H103+H116+H129+H140+G151+G162+G173,15)</f>
        <v>0</v>
      </c>
      <c r="H175" s="7" t="s">
        <v>58</v>
      </c>
      <c r="I175" s="6">
        <f>MIN(J90+J103+J116+J129+J140+I151+I162+I173,15)</f>
        <v>0</v>
      </c>
      <c r="L175" s="5"/>
      <c r="M175" s="8"/>
      <c r="Q175" s="5"/>
    </row>
    <row r="176" spans="2:17">
      <c r="B176" s="8"/>
      <c r="L176" s="5"/>
      <c r="M176" s="8"/>
      <c r="Q176" s="5"/>
    </row>
    <row r="177" spans="2:17">
      <c r="B177" s="8" t="s">
        <v>59</v>
      </c>
      <c r="C177" t="s">
        <v>60</v>
      </c>
      <c r="L177" s="5"/>
      <c r="M177" s="8"/>
      <c r="Q177" s="5"/>
    </row>
    <row r="178" spans="2:17">
      <c r="B178" s="8"/>
      <c r="C178" s="17" t="s">
        <v>61</v>
      </c>
      <c r="D178" s="17" t="s">
        <v>62</v>
      </c>
      <c r="E178" s="17" t="s">
        <v>63</v>
      </c>
      <c r="F178" s="17" t="s">
        <v>64</v>
      </c>
      <c r="G178" s="17" t="s">
        <v>65</v>
      </c>
      <c r="H178" s="17" t="s">
        <v>66</v>
      </c>
      <c r="I178" s="17" t="s">
        <v>8</v>
      </c>
      <c r="J178" s="17" t="s">
        <v>168</v>
      </c>
      <c r="K178" s="17" t="s">
        <v>8</v>
      </c>
      <c r="L178" s="5"/>
      <c r="M178" s="8"/>
      <c r="N178" s="17" t="s">
        <v>9</v>
      </c>
      <c r="O178" s="17" t="s">
        <v>10</v>
      </c>
      <c r="P178" s="17" t="s">
        <v>167</v>
      </c>
      <c r="Q178" s="5"/>
    </row>
    <row r="179" spans="2:17">
      <c r="B179" s="8"/>
      <c r="C179" s="10"/>
      <c r="D179" s="10"/>
      <c r="E179" s="18"/>
      <c r="F179" s="16"/>
      <c r="G179" s="16"/>
      <c r="H179" s="15">
        <f>+DATEDIF(F179,G179+1,"m")</f>
        <v>0</v>
      </c>
      <c r="I179" s="32">
        <f>+MIN(H179/12,5)</f>
        <v>0</v>
      </c>
      <c r="J179" s="1">
        <v>1</v>
      </c>
      <c r="K179" s="9">
        <f>+I179*J179</f>
        <v>0</v>
      </c>
      <c r="L179" s="5"/>
      <c r="M179" s="8"/>
      <c r="N179" s="10"/>
      <c r="O179" s="10"/>
      <c r="P179" s="50"/>
      <c r="Q179" s="5"/>
    </row>
    <row r="180" spans="2:17">
      <c r="B180" s="8"/>
      <c r="C180" s="10"/>
      <c r="D180" s="10"/>
      <c r="E180" s="18"/>
      <c r="F180" s="16"/>
      <c r="G180" s="16"/>
      <c r="H180" s="15">
        <f t="shared" ref="H180:H185" si="36">+DATEDIF(F180,G180+1,"m")</f>
        <v>0</v>
      </c>
      <c r="I180" s="32">
        <f t="shared" ref="I180:I185" si="37">+MIN(H180/12,5)</f>
        <v>0</v>
      </c>
      <c r="J180" s="1">
        <v>1</v>
      </c>
      <c r="K180" s="9">
        <f t="shared" ref="K180:K185" si="38">+I180*J180</f>
        <v>0</v>
      </c>
      <c r="L180" s="5"/>
      <c r="M180" s="8"/>
      <c r="N180" s="10"/>
      <c r="O180" s="10"/>
      <c r="P180" s="50"/>
      <c r="Q180" s="5"/>
    </row>
    <row r="181" spans="2:17">
      <c r="B181" s="8"/>
      <c r="C181" s="10"/>
      <c r="D181" s="10"/>
      <c r="E181" s="18"/>
      <c r="F181" s="16"/>
      <c r="G181" s="16"/>
      <c r="H181" s="15">
        <f t="shared" si="36"/>
        <v>0</v>
      </c>
      <c r="I181" s="32">
        <f t="shared" si="37"/>
        <v>0</v>
      </c>
      <c r="J181" s="1">
        <v>1</v>
      </c>
      <c r="K181" s="9">
        <f t="shared" si="38"/>
        <v>0</v>
      </c>
      <c r="L181" s="5"/>
      <c r="M181" s="8"/>
      <c r="N181" s="10"/>
      <c r="O181" s="10"/>
      <c r="P181" s="50"/>
      <c r="Q181" s="5"/>
    </row>
    <row r="182" spans="2:17">
      <c r="B182" s="8"/>
      <c r="C182" s="10"/>
      <c r="D182" s="10"/>
      <c r="E182" s="18"/>
      <c r="F182" s="16"/>
      <c r="G182" s="16"/>
      <c r="H182" s="15">
        <f t="shared" si="36"/>
        <v>0</v>
      </c>
      <c r="I182" s="32">
        <f t="shared" si="37"/>
        <v>0</v>
      </c>
      <c r="J182" s="1">
        <v>1</v>
      </c>
      <c r="K182" s="9">
        <f t="shared" si="38"/>
        <v>0</v>
      </c>
      <c r="L182" s="5"/>
      <c r="M182" s="8"/>
      <c r="N182" s="10"/>
      <c r="O182" s="10"/>
      <c r="P182" s="50"/>
      <c r="Q182" s="5"/>
    </row>
    <row r="183" spans="2:17">
      <c r="B183" s="8"/>
      <c r="C183" s="10"/>
      <c r="D183" s="10"/>
      <c r="E183" s="18"/>
      <c r="F183" s="16"/>
      <c r="G183" s="16"/>
      <c r="H183" s="15">
        <f t="shared" si="36"/>
        <v>0</v>
      </c>
      <c r="I183" s="32">
        <f t="shared" si="37"/>
        <v>0</v>
      </c>
      <c r="J183" s="1">
        <v>1</v>
      </c>
      <c r="K183" s="9">
        <f t="shared" si="38"/>
        <v>0</v>
      </c>
      <c r="L183" s="5"/>
      <c r="M183" s="8"/>
      <c r="N183" s="10"/>
      <c r="O183" s="10"/>
      <c r="P183" s="50"/>
      <c r="Q183" s="5"/>
    </row>
    <row r="184" spans="2:17">
      <c r="B184" s="8"/>
      <c r="C184" s="10"/>
      <c r="D184" s="10"/>
      <c r="E184" s="18"/>
      <c r="F184" s="16"/>
      <c r="G184" s="16"/>
      <c r="H184" s="15">
        <f t="shared" si="36"/>
        <v>0</v>
      </c>
      <c r="I184" s="32">
        <f t="shared" si="37"/>
        <v>0</v>
      </c>
      <c r="J184" s="1">
        <v>1</v>
      </c>
      <c r="K184" s="9">
        <f t="shared" si="38"/>
        <v>0</v>
      </c>
      <c r="L184" s="5"/>
      <c r="M184" s="8"/>
      <c r="N184" s="10"/>
      <c r="O184" s="10"/>
      <c r="P184" s="50"/>
      <c r="Q184" s="5"/>
    </row>
    <row r="185" spans="2:17" ht="15.75" thickBot="1">
      <c r="B185" s="8"/>
      <c r="C185" s="10"/>
      <c r="D185" s="10"/>
      <c r="E185" s="18"/>
      <c r="F185" s="16"/>
      <c r="G185" s="16"/>
      <c r="H185" s="15">
        <f t="shared" si="36"/>
        <v>0</v>
      </c>
      <c r="I185" s="33">
        <f t="shared" si="37"/>
        <v>0</v>
      </c>
      <c r="J185" s="1">
        <v>1</v>
      </c>
      <c r="K185" s="9">
        <f t="shared" si="38"/>
        <v>0</v>
      </c>
      <c r="L185" s="5"/>
      <c r="M185" s="8"/>
      <c r="N185" s="10"/>
      <c r="O185" s="10"/>
      <c r="P185" s="50"/>
      <c r="Q185" s="5"/>
    </row>
    <row r="186" spans="2:17" ht="16.5" thickBot="1">
      <c r="B186" s="8"/>
      <c r="I186" s="26">
        <f>MIN(SUM(I179:I185),5)</f>
        <v>0</v>
      </c>
      <c r="J186" s="7" t="s">
        <v>67</v>
      </c>
      <c r="K186" s="26">
        <f>MIN(SUM(K179:K185),5)</f>
        <v>0</v>
      </c>
      <c r="L186" s="5"/>
      <c r="M186" s="8"/>
      <c r="Q186" s="5"/>
    </row>
    <row r="187" spans="2:17" ht="15.75" thickBot="1">
      <c r="B187" s="4"/>
      <c r="C187" s="3"/>
      <c r="D187" s="3"/>
      <c r="E187" s="3"/>
      <c r="F187" s="3"/>
      <c r="G187" s="3"/>
      <c r="H187" s="3"/>
      <c r="I187" s="3"/>
      <c r="J187" s="3"/>
      <c r="K187" s="3"/>
      <c r="L187" s="2"/>
      <c r="M187" s="4"/>
      <c r="N187" s="3"/>
      <c r="O187" s="3"/>
      <c r="P187" s="3"/>
      <c r="Q187" s="2"/>
    </row>
    <row r="188" spans="2:17" ht="15.75" thickBot="1">
      <c r="Q188" s="5"/>
    </row>
    <row r="189" spans="2:17" ht="15.75">
      <c r="B189" s="13" t="s">
        <v>68</v>
      </c>
      <c r="C189" s="12"/>
      <c r="D189" s="12"/>
      <c r="E189" s="12"/>
      <c r="F189" s="12"/>
      <c r="G189" s="12"/>
      <c r="H189" s="12"/>
      <c r="I189" s="12"/>
      <c r="J189" s="12"/>
      <c r="K189" s="12"/>
      <c r="L189" s="11"/>
      <c r="M189" s="78" t="s">
        <v>1</v>
      </c>
      <c r="N189" s="79"/>
      <c r="O189" s="79"/>
      <c r="P189" s="79"/>
      <c r="Q189" s="80"/>
    </row>
    <row r="190" spans="2:17" ht="15.75">
      <c r="B190" s="19"/>
      <c r="L190" s="5"/>
      <c r="M190" s="8"/>
      <c r="Q190" s="5"/>
    </row>
    <row r="191" spans="2:17">
      <c r="B191" s="8" t="s">
        <v>69</v>
      </c>
      <c r="C191" t="s">
        <v>70</v>
      </c>
      <c r="L191" s="5"/>
      <c r="M191" s="8"/>
      <c r="Q191" s="5"/>
    </row>
    <row r="192" spans="2:17">
      <c r="B192" s="8"/>
      <c r="C192" s="17" t="s">
        <v>28</v>
      </c>
      <c r="D192" s="17" t="s">
        <v>71</v>
      </c>
      <c r="E192" s="17" t="s">
        <v>4</v>
      </c>
      <c r="F192" s="17" t="s">
        <v>72</v>
      </c>
      <c r="G192" s="17" t="s">
        <v>8</v>
      </c>
      <c r="H192" s="17" t="s">
        <v>168</v>
      </c>
      <c r="I192" s="17" t="s">
        <v>8</v>
      </c>
      <c r="L192" s="5"/>
      <c r="M192" s="8"/>
      <c r="N192" s="17" t="s">
        <v>9</v>
      </c>
      <c r="O192" s="17" t="s">
        <v>10</v>
      </c>
      <c r="P192" s="17" t="s">
        <v>167</v>
      </c>
      <c r="Q192" s="5"/>
    </row>
    <row r="193" spans="2:17">
      <c r="B193" s="8"/>
      <c r="C193" s="10"/>
      <c r="D193" s="10"/>
      <c r="E193" s="10"/>
      <c r="F193" s="16"/>
      <c r="G193" s="9">
        <f>+IF(C193&lt;&gt;"",5,0)</f>
        <v>0</v>
      </c>
      <c r="H193" s="1">
        <v>1</v>
      </c>
      <c r="I193" s="9">
        <f>+G193*H193</f>
        <v>0</v>
      </c>
      <c r="L193" s="5"/>
      <c r="M193" s="8"/>
      <c r="N193" s="10"/>
      <c r="O193" s="10"/>
      <c r="P193" s="50"/>
      <c r="Q193" s="5"/>
    </row>
    <row r="194" spans="2:17" ht="15.75" thickBot="1">
      <c r="B194" s="8"/>
      <c r="C194" s="10"/>
      <c r="D194" s="10"/>
      <c r="E194" s="10"/>
      <c r="F194" s="16"/>
      <c r="G194" s="20">
        <f>+IF(C194&lt;&gt;"",5,0)</f>
        <v>0</v>
      </c>
      <c r="H194" s="1">
        <v>1</v>
      </c>
      <c r="I194" s="9">
        <f>+G194*H194</f>
        <v>0</v>
      </c>
      <c r="L194" s="5"/>
      <c r="M194" s="8"/>
      <c r="N194" s="10"/>
      <c r="O194" s="10"/>
      <c r="P194" s="50"/>
      <c r="Q194" s="5"/>
    </row>
    <row r="195" spans="2:17" ht="16.5" thickBot="1">
      <c r="B195" s="8"/>
      <c r="G195" s="9">
        <f>+MIN(G193+G194,5)</f>
        <v>0</v>
      </c>
      <c r="H195" s="27" t="s">
        <v>73</v>
      </c>
      <c r="I195" s="6">
        <f>+MIN(I193+I194,5)</f>
        <v>0</v>
      </c>
      <c r="L195" s="5"/>
      <c r="M195" s="8"/>
      <c r="Q195" s="5"/>
    </row>
    <row r="196" spans="2:17" ht="15.75">
      <c r="B196" s="19"/>
      <c r="L196" s="5"/>
      <c r="M196" s="8"/>
      <c r="Q196" s="5"/>
    </row>
    <row r="197" spans="2:17">
      <c r="B197" s="8" t="s">
        <v>74</v>
      </c>
      <c r="C197" t="s">
        <v>75</v>
      </c>
      <c r="L197" s="5"/>
      <c r="M197" s="8"/>
      <c r="Q197" s="5"/>
    </row>
    <row r="198" spans="2:17">
      <c r="B198" s="8"/>
      <c r="C198" s="17" t="s">
        <v>76</v>
      </c>
      <c r="D198" s="17" t="s">
        <v>77</v>
      </c>
      <c r="E198" s="17" t="s">
        <v>78</v>
      </c>
      <c r="F198" s="17" t="s">
        <v>64</v>
      </c>
      <c r="G198" s="17" t="s">
        <v>65</v>
      </c>
      <c r="H198" s="17" t="s">
        <v>66</v>
      </c>
      <c r="I198" s="17" t="s">
        <v>8</v>
      </c>
      <c r="J198" s="17" t="s">
        <v>168</v>
      </c>
      <c r="K198" s="17" t="s">
        <v>8</v>
      </c>
      <c r="L198" s="5"/>
      <c r="M198" s="8"/>
      <c r="N198" s="17" t="s">
        <v>9</v>
      </c>
      <c r="O198" s="17" t="s">
        <v>10</v>
      </c>
      <c r="P198" s="17" t="s">
        <v>167</v>
      </c>
      <c r="Q198" s="5"/>
    </row>
    <row r="199" spans="2:17">
      <c r="B199" s="8"/>
      <c r="C199" s="10"/>
      <c r="D199" s="10"/>
      <c r="E199" s="18"/>
      <c r="F199" s="16"/>
      <c r="G199" s="16"/>
      <c r="H199" s="15">
        <f>+DATEDIF(F199,G199+1,"m")</f>
        <v>0</v>
      </c>
      <c r="I199" s="9">
        <f>+MIN(H199/12,5)</f>
        <v>0</v>
      </c>
      <c r="J199" s="1">
        <v>1</v>
      </c>
      <c r="K199" s="9">
        <f>+I199*J199</f>
        <v>0</v>
      </c>
      <c r="L199" s="5"/>
      <c r="M199" s="8"/>
      <c r="N199" s="10"/>
      <c r="O199" s="10"/>
      <c r="P199" s="50"/>
      <c r="Q199" s="5"/>
    </row>
    <row r="200" spans="2:17">
      <c r="B200" s="8"/>
      <c r="C200" s="10"/>
      <c r="D200" s="10"/>
      <c r="E200" s="18"/>
      <c r="F200" s="16"/>
      <c r="G200" s="16"/>
      <c r="H200" s="15">
        <f t="shared" ref="H200:H205" si="39">+DATEDIF(F200,G200+1,"m")</f>
        <v>0</v>
      </c>
      <c r="I200" s="9">
        <f t="shared" ref="I200:I205" si="40">+MIN(H200/12,5)</f>
        <v>0</v>
      </c>
      <c r="J200" s="1">
        <v>1</v>
      </c>
      <c r="K200" s="9">
        <f t="shared" ref="K200:K205" si="41">+I200*J200</f>
        <v>0</v>
      </c>
      <c r="L200" s="5"/>
      <c r="M200" s="8"/>
      <c r="N200" s="10"/>
      <c r="O200" s="10"/>
      <c r="P200" s="50"/>
      <c r="Q200" s="5"/>
    </row>
    <row r="201" spans="2:17">
      <c r="B201" s="8"/>
      <c r="C201" s="10"/>
      <c r="D201" s="10"/>
      <c r="E201" s="18"/>
      <c r="F201" s="16"/>
      <c r="G201" s="16"/>
      <c r="H201" s="15">
        <f t="shared" si="39"/>
        <v>0</v>
      </c>
      <c r="I201" s="9">
        <f t="shared" si="40"/>
        <v>0</v>
      </c>
      <c r="J201" s="1">
        <v>1</v>
      </c>
      <c r="K201" s="9">
        <f t="shared" si="41"/>
        <v>0</v>
      </c>
      <c r="L201" s="5"/>
      <c r="M201" s="8"/>
      <c r="N201" s="10"/>
      <c r="O201" s="10"/>
      <c r="P201" s="50"/>
      <c r="Q201" s="5"/>
    </row>
    <row r="202" spans="2:17">
      <c r="B202" s="8"/>
      <c r="C202" s="10"/>
      <c r="D202" s="10"/>
      <c r="E202" s="18"/>
      <c r="F202" s="16"/>
      <c r="G202" s="16"/>
      <c r="H202" s="15">
        <f t="shared" si="39"/>
        <v>0</v>
      </c>
      <c r="I202" s="9">
        <f t="shared" si="40"/>
        <v>0</v>
      </c>
      <c r="J202" s="1">
        <v>1</v>
      </c>
      <c r="K202" s="9">
        <f t="shared" si="41"/>
        <v>0</v>
      </c>
      <c r="L202" s="5"/>
      <c r="M202" s="8"/>
      <c r="N202" s="10"/>
      <c r="O202" s="10"/>
      <c r="P202" s="50"/>
      <c r="Q202" s="5"/>
    </row>
    <row r="203" spans="2:17">
      <c r="B203" s="8"/>
      <c r="C203" s="10"/>
      <c r="D203" s="10"/>
      <c r="E203" s="18"/>
      <c r="F203" s="16"/>
      <c r="G203" s="16"/>
      <c r="H203" s="15">
        <f t="shared" si="39"/>
        <v>0</v>
      </c>
      <c r="I203" s="9">
        <f t="shared" si="40"/>
        <v>0</v>
      </c>
      <c r="J203" s="1">
        <v>1</v>
      </c>
      <c r="K203" s="9">
        <f t="shared" si="41"/>
        <v>0</v>
      </c>
      <c r="L203" s="5"/>
      <c r="M203" s="8"/>
      <c r="N203" s="10"/>
      <c r="O203" s="10"/>
      <c r="P203" s="50"/>
      <c r="Q203" s="5"/>
    </row>
    <row r="204" spans="2:17">
      <c r="B204" s="8"/>
      <c r="C204" s="10"/>
      <c r="D204" s="10"/>
      <c r="E204" s="18"/>
      <c r="F204" s="16"/>
      <c r="G204" s="16"/>
      <c r="H204" s="15">
        <f t="shared" si="39"/>
        <v>0</v>
      </c>
      <c r="I204" s="9">
        <f t="shared" si="40"/>
        <v>0</v>
      </c>
      <c r="J204" s="1">
        <v>1</v>
      </c>
      <c r="K204" s="9">
        <f t="shared" si="41"/>
        <v>0</v>
      </c>
      <c r="L204" s="5"/>
      <c r="M204" s="8"/>
      <c r="N204" s="10"/>
      <c r="O204" s="10"/>
      <c r="P204" s="50"/>
      <c r="Q204" s="5"/>
    </row>
    <row r="205" spans="2:17" ht="15.75" thickBot="1">
      <c r="B205" s="8"/>
      <c r="C205" s="10"/>
      <c r="D205" s="10"/>
      <c r="E205" s="18"/>
      <c r="F205" s="16"/>
      <c r="G205" s="16"/>
      <c r="H205" s="15">
        <f t="shared" si="39"/>
        <v>0</v>
      </c>
      <c r="I205" s="20">
        <f t="shared" si="40"/>
        <v>0</v>
      </c>
      <c r="J205" s="1">
        <v>1</v>
      </c>
      <c r="K205" s="9">
        <f t="shared" si="41"/>
        <v>0</v>
      </c>
      <c r="L205" s="5"/>
      <c r="M205" s="8"/>
      <c r="N205" s="10"/>
      <c r="O205" s="10"/>
      <c r="P205" s="50"/>
      <c r="Q205" s="5"/>
    </row>
    <row r="206" spans="2:17" ht="16.5" thickBot="1">
      <c r="B206" s="8"/>
      <c r="I206" s="9">
        <f>+MIN(SUM(I199:I205),5)</f>
        <v>0</v>
      </c>
      <c r="J206" s="28" t="s">
        <v>79</v>
      </c>
      <c r="K206" s="6">
        <f>+MIN(SUM(K199:K205),5)</f>
        <v>0</v>
      </c>
      <c r="L206" s="5"/>
      <c r="M206" s="8"/>
      <c r="N206" s="10"/>
      <c r="O206" s="10"/>
      <c r="P206" s="50"/>
      <c r="Q206" s="5"/>
    </row>
    <row r="207" spans="2:17">
      <c r="B207" s="8"/>
      <c r="L207" s="5"/>
      <c r="M207" s="8"/>
      <c r="Q207" s="5"/>
    </row>
    <row r="208" spans="2:17">
      <c r="B208" s="8" t="s">
        <v>80</v>
      </c>
      <c r="C208" t="s">
        <v>81</v>
      </c>
      <c r="L208" s="5"/>
      <c r="M208" s="8"/>
      <c r="Q208" s="5"/>
    </row>
    <row r="209" spans="2:17">
      <c r="B209" s="8"/>
      <c r="C209" s="17" t="s">
        <v>61</v>
      </c>
      <c r="D209" s="17" t="s">
        <v>62</v>
      </c>
      <c r="E209" s="17" t="s">
        <v>63</v>
      </c>
      <c r="F209" s="17" t="s">
        <v>64</v>
      </c>
      <c r="G209" s="17" t="s">
        <v>65</v>
      </c>
      <c r="H209" s="17" t="s">
        <v>66</v>
      </c>
      <c r="I209" s="17" t="s">
        <v>8</v>
      </c>
      <c r="J209" s="17" t="s">
        <v>168</v>
      </c>
      <c r="K209" s="17" t="s">
        <v>8</v>
      </c>
      <c r="L209" s="5"/>
      <c r="N209" s="17" t="s">
        <v>9</v>
      </c>
      <c r="O209" s="17" t="s">
        <v>10</v>
      </c>
      <c r="P209" s="17" t="s">
        <v>167</v>
      </c>
      <c r="Q209" s="5"/>
    </row>
    <row r="210" spans="2:17">
      <c r="B210" s="8"/>
      <c r="C210" s="10"/>
      <c r="D210" s="10"/>
      <c r="E210" s="18"/>
      <c r="F210" s="16"/>
      <c r="G210" s="16"/>
      <c r="H210" s="15">
        <f>+DATEDIF(F210,G210+1,"m")</f>
        <v>0</v>
      </c>
      <c r="I210" s="9">
        <f>+MIN(H210/12,5)</f>
        <v>0</v>
      </c>
      <c r="J210" s="1">
        <v>1</v>
      </c>
      <c r="K210" s="9">
        <f>+I210*J210</f>
        <v>0</v>
      </c>
      <c r="L210" s="5"/>
      <c r="N210" s="10"/>
      <c r="O210" s="10"/>
      <c r="P210" s="50"/>
      <c r="Q210" s="5"/>
    </row>
    <row r="211" spans="2:17">
      <c r="B211" s="8"/>
      <c r="C211" s="10"/>
      <c r="D211" s="10"/>
      <c r="E211" s="18"/>
      <c r="F211" s="16"/>
      <c r="G211" s="16"/>
      <c r="H211" s="15">
        <f t="shared" ref="H211:H216" si="42">+DATEDIF(F211,G211+1,"m")</f>
        <v>0</v>
      </c>
      <c r="I211" s="9">
        <f t="shared" ref="I211:I216" si="43">+MIN(H211/12,5)</f>
        <v>0</v>
      </c>
      <c r="J211" s="1">
        <v>1</v>
      </c>
      <c r="K211" s="9">
        <f t="shared" ref="K211:K216" si="44">+I211*J211</f>
        <v>0</v>
      </c>
      <c r="L211" s="5"/>
      <c r="N211" s="10"/>
      <c r="O211" s="10"/>
      <c r="P211" s="50"/>
      <c r="Q211" s="5"/>
    </row>
    <row r="212" spans="2:17">
      <c r="B212" s="8"/>
      <c r="C212" s="10"/>
      <c r="D212" s="10"/>
      <c r="E212" s="18"/>
      <c r="F212" s="16"/>
      <c r="G212" s="16"/>
      <c r="H212" s="15">
        <f t="shared" si="42"/>
        <v>0</v>
      </c>
      <c r="I212" s="9">
        <f t="shared" si="43"/>
        <v>0</v>
      </c>
      <c r="J212" s="1">
        <v>1</v>
      </c>
      <c r="K212" s="9">
        <f t="shared" si="44"/>
        <v>0</v>
      </c>
      <c r="L212" s="5"/>
      <c r="N212" s="10"/>
      <c r="O212" s="10"/>
      <c r="P212" s="50"/>
      <c r="Q212" s="5"/>
    </row>
    <row r="213" spans="2:17">
      <c r="B213" s="8"/>
      <c r="C213" s="10"/>
      <c r="D213" s="10"/>
      <c r="E213" s="18"/>
      <c r="F213" s="16"/>
      <c r="G213" s="16"/>
      <c r="H213" s="15">
        <f t="shared" si="42"/>
        <v>0</v>
      </c>
      <c r="I213" s="9">
        <f t="shared" si="43"/>
        <v>0</v>
      </c>
      <c r="J213" s="1">
        <v>1</v>
      </c>
      <c r="K213" s="9">
        <f t="shared" si="44"/>
        <v>0</v>
      </c>
      <c r="L213" s="5"/>
      <c r="N213" s="10"/>
      <c r="O213" s="10"/>
      <c r="P213" s="50"/>
      <c r="Q213" s="5"/>
    </row>
    <row r="214" spans="2:17">
      <c r="B214" s="8"/>
      <c r="C214" s="10"/>
      <c r="D214" s="10"/>
      <c r="E214" s="18"/>
      <c r="F214" s="16"/>
      <c r="G214" s="16"/>
      <c r="H214" s="15">
        <f t="shared" si="42"/>
        <v>0</v>
      </c>
      <c r="I214" s="9">
        <f t="shared" si="43"/>
        <v>0</v>
      </c>
      <c r="J214" s="1">
        <v>1</v>
      </c>
      <c r="K214" s="9">
        <f t="shared" si="44"/>
        <v>0</v>
      </c>
      <c r="L214" s="5"/>
      <c r="N214" s="10"/>
      <c r="O214" s="10"/>
      <c r="P214" s="50"/>
      <c r="Q214" s="5"/>
    </row>
    <row r="215" spans="2:17">
      <c r="B215" s="8"/>
      <c r="C215" s="10"/>
      <c r="D215" s="10"/>
      <c r="E215" s="18"/>
      <c r="F215" s="16"/>
      <c r="G215" s="16"/>
      <c r="H215" s="15">
        <f t="shared" si="42"/>
        <v>0</v>
      </c>
      <c r="I215" s="9">
        <f t="shared" si="43"/>
        <v>0</v>
      </c>
      <c r="J215" s="1">
        <v>1</v>
      </c>
      <c r="K215" s="9">
        <f t="shared" si="44"/>
        <v>0</v>
      </c>
      <c r="L215" s="5"/>
      <c r="N215" s="10"/>
      <c r="O215" s="10"/>
      <c r="P215" s="50"/>
      <c r="Q215" s="5"/>
    </row>
    <row r="216" spans="2:17" ht="15.75" thickBot="1">
      <c r="B216" s="8"/>
      <c r="C216" s="10"/>
      <c r="D216" s="10"/>
      <c r="E216" s="18"/>
      <c r="F216" s="16"/>
      <c r="G216" s="16"/>
      <c r="H216" s="15">
        <f t="shared" si="42"/>
        <v>0</v>
      </c>
      <c r="I216" s="9">
        <f t="shared" si="43"/>
        <v>0</v>
      </c>
      <c r="J216" s="1">
        <v>1</v>
      </c>
      <c r="K216" s="9">
        <f t="shared" si="44"/>
        <v>0</v>
      </c>
      <c r="L216" s="5"/>
      <c r="N216" s="10"/>
      <c r="O216" s="10"/>
      <c r="P216" s="50"/>
      <c r="Q216" s="5"/>
    </row>
    <row r="217" spans="2:17" ht="16.5" thickBot="1">
      <c r="B217" s="8"/>
      <c r="I217" s="26">
        <f>+MIN(SUM(I210:I216),5)</f>
        <v>0</v>
      </c>
      <c r="J217" s="28" t="s">
        <v>82</v>
      </c>
      <c r="K217" s="6">
        <f>+MIN(SUM(K210:K216),5)</f>
        <v>0</v>
      </c>
      <c r="L217" s="5"/>
      <c r="N217" s="10"/>
      <c r="O217" s="10"/>
      <c r="P217" s="50"/>
      <c r="Q217" s="5"/>
    </row>
    <row r="218" spans="2:17" ht="15.75" thickBot="1">
      <c r="B218" s="4"/>
      <c r="C218" s="3"/>
      <c r="D218" s="3"/>
      <c r="E218" s="3"/>
      <c r="F218" s="3"/>
      <c r="G218" s="3"/>
      <c r="H218" s="3"/>
      <c r="I218" s="3"/>
      <c r="J218" s="3"/>
      <c r="K218" s="3"/>
      <c r="L218" s="2"/>
      <c r="M218" s="3"/>
      <c r="N218" s="3"/>
      <c r="O218" s="3"/>
      <c r="P218" s="3"/>
      <c r="Q218" s="2"/>
    </row>
    <row r="219" spans="2:17" ht="15.75" thickBot="1"/>
    <row r="220" spans="2:17" ht="15.75">
      <c r="B220" s="29" t="s">
        <v>83</v>
      </c>
      <c r="C220" s="12"/>
      <c r="D220" s="12"/>
      <c r="E220" s="12"/>
      <c r="F220" s="12"/>
      <c r="G220" s="12"/>
      <c r="H220" s="12"/>
      <c r="I220" s="12"/>
      <c r="J220" s="12"/>
      <c r="K220" s="12"/>
      <c r="L220" s="11"/>
      <c r="M220" s="78" t="s">
        <v>1</v>
      </c>
      <c r="N220" s="79"/>
      <c r="O220" s="79"/>
      <c r="P220" s="79"/>
      <c r="Q220" s="80"/>
    </row>
    <row r="221" spans="2:17" ht="15.75">
      <c r="B221" s="19"/>
      <c r="L221" s="5"/>
      <c r="M221" s="8"/>
      <c r="Q221" s="5"/>
    </row>
    <row r="222" spans="2:17">
      <c r="B222" s="8" t="s">
        <v>84</v>
      </c>
      <c r="C222" s="17" t="s">
        <v>85</v>
      </c>
      <c r="D222" s="17" t="s">
        <v>86</v>
      </c>
      <c r="E222" s="17" t="s">
        <v>64</v>
      </c>
      <c r="F222" s="17" t="s">
        <v>65</v>
      </c>
      <c r="G222" s="17" t="s">
        <v>87</v>
      </c>
      <c r="H222" s="17" t="s">
        <v>8</v>
      </c>
      <c r="I222" s="17" t="s">
        <v>168</v>
      </c>
      <c r="J222" s="17" t="s">
        <v>8</v>
      </c>
      <c r="L222" s="5"/>
      <c r="M222" s="8"/>
      <c r="N222" s="17" t="s">
        <v>9</v>
      </c>
      <c r="O222" s="17" t="s">
        <v>10</v>
      </c>
      <c r="P222" s="17" t="s">
        <v>167</v>
      </c>
      <c r="Q222" s="5"/>
    </row>
    <row r="223" spans="2:17">
      <c r="B223" s="8"/>
      <c r="C223" s="10"/>
      <c r="D223" s="10"/>
      <c r="E223" s="16"/>
      <c r="F223" s="16"/>
      <c r="G223" s="15">
        <f>+DATEDIF(E223,F223+1,"m")</f>
        <v>0</v>
      </c>
      <c r="H223" s="9">
        <f>MIN(G223*3.5/12,7)</f>
        <v>0</v>
      </c>
      <c r="I223" s="1">
        <v>1</v>
      </c>
      <c r="J223" s="9">
        <f>+H223*I223</f>
        <v>0</v>
      </c>
      <c r="L223" s="5"/>
      <c r="M223" s="8"/>
      <c r="N223" s="10"/>
      <c r="O223" s="10"/>
      <c r="P223" s="50"/>
      <c r="Q223" s="5"/>
    </row>
    <row r="224" spans="2:17">
      <c r="B224" s="8"/>
      <c r="C224" s="10"/>
      <c r="D224" s="10"/>
      <c r="E224" s="16"/>
      <c r="F224" s="16"/>
      <c r="G224" s="15">
        <f t="shared" ref="G224:G229" si="45">+DATEDIF(E224,F224+1,"m")</f>
        <v>0</v>
      </c>
      <c r="H224" s="9">
        <f t="shared" ref="H224:H229" si="46">MIN(G224*3.5/12,7)</f>
        <v>0</v>
      </c>
      <c r="I224" s="1">
        <v>1</v>
      </c>
      <c r="J224" s="9">
        <f t="shared" ref="J224:J229" si="47">+H224*I224</f>
        <v>0</v>
      </c>
      <c r="L224" s="5"/>
      <c r="M224" s="8"/>
      <c r="N224" s="10"/>
      <c r="O224" s="10"/>
      <c r="P224" s="50"/>
      <c r="Q224" s="5"/>
    </row>
    <row r="225" spans="2:17">
      <c r="B225" s="8"/>
      <c r="C225" s="10"/>
      <c r="D225" s="10"/>
      <c r="E225" s="16"/>
      <c r="F225" s="16"/>
      <c r="G225" s="15">
        <f t="shared" si="45"/>
        <v>0</v>
      </c>
      <c r="H225" s="9">
        <f t="shared" si="46"/>
        <v>0</v>
      </c>
      <c r="I225" s="1">
        <v>1</v>
      </c>
      <c r="J225" s="9">
        <f t="shared" si="47"/>
        <v>0</v>
      </c>
      <c r="L225" s="5"/>
      <c r="M225" s="8"/>
      <c r="N225" s="10"/>
      <c r="O225" s="10"/>
      <c r="P225" s="50"/>
      <c r="Q225" s="5"/>
    </row>
    <row r="226" spans="2:17">
      <c r="B226" s="8"/>
      <c r="C226" s="10"/>
      <c r="D226" s="10"/>
      <c r="E226" s="16"/>
      <c r="F226" s="16"/>
      <c r="G226" s="15">
        <f t="shared" si="45"/>
        <v>0</v>
      </c>
      <c r="H226" s="9">
        <f t="shared" si="46"/>
        <v>0</v>
      </c>
      <c r="I226" s="1">
        <v>1</v>
      </c>
      <c r="J226" s="9">
        <f t="shared" si="47"/>
        <v>0</v>
      </c>
      <c r="L226" s="5"/>
      <c r="M226" s="8"/>
      <c r="N226" s="10"/>
      <c r="O226" s="10"/>
      <c r="P226" s="50"/>
      <c r="Q226" s="5"/>
    </row>
    <row r="227" spans="2:17">
      <c r="B227" s="8"/>
      <c r="C227" s="10"/>
      <c r="D227" s="10"/>
      <c r="E227" s="16"/>
      <c r="F227" s="16"/>
      <c r="G227" s="15">
        <f t="shared" si="45"/>
        <v>0</v>
      </c>
      <c r="H227" s="9">
        <f t="shared" si="46"/>
        <v>0</v>
      </c>
      <c r="I227" s="1">
        <v>1</v>
      </c>
      <c r="J227" s="9">
        <f t="shared" si="47"/>
        <v>0</v>
      </c>
      <c r="L227" s="5"/>
      <c r="M227" s="8"/>
      <c r="N227" s="10"/>
      <c r="O227" s="10"/>
      <c r="P227" s="50"/>
      <c r="Q227" s="5"/>
    </row>
    <row r="228" spans="2:17">
      <c r="B228" s="8"/>
      <c r="C228" s="10"/>
      <c r="D228" s="10"/>
      <c r="E228" s="16"/>
      <c r="F228" s="16"/>
      <c r="G228" s="15">
        <f t="shared" si="45"/>
        <v>0</v>
      </c>
      <c r="H228" s="9">
        <f t="shared" si="46"/>
        <v>0</v>
      </c>
      <c r="I228" s="1">
        <v>1</v>
      </c>
      <c r="J228" s="9">
        <f t="shared" si="47"/>
        <v>0</v>
      </c>
      <c r="L228" s="5"/>
      <c r="M228" s="8"/>
      <c r="N228" s="10"/>
      <c r="O228" s="10"/>
      <c r="P228" s="50"/>
      <c r="Q228" s="5"/>
    </row>
    <row r="229" spans="2:17" ht="15.75" thickBot="1">
      <c r="B229" s="8"/>
      <c r="C229" s="10"/>
      <c r="D229" s="10"/>
      <c r="E229" s="16"/>
      <c r="F229" s="16"/>
      <c r="G229" s="15">
        <f t="shared" si="45"/>
        <v>0</v>
      </c>
      <c r="H229" s="20">
        <f t="shared" si="46"/>
        <v>0</v>
      </c>
      <c r="I229" s="1">
        <v>1</v>
      </c>
      <c r="J229" s="9">
        <f t="shared" si="47"/>
        <v>0</v>
      </c>
      <c r="L229" s="5"/>
      <c r="M229" s="8"/>
      <c r="N229" s="10"/>
      <c r="O229" s="10"/>
      <c r="P229" s="50"/>
      <c r="Q229" s="5"/>
    </row>
    <row r="230" spans="2:17" ht="16.5" thickBot="1">
      <c r="B230" s="8"/>
      <c r="H230" s="15">
        <f>+MIN(SUM(H223:H229),7)</f>
        <v>0</v>
      </c>
      <c r="I230" s="28" t="s">
        <v>88</v>
      </c>
      <c r="J230" s="14">
        <f>+MIN(SUM(J223:J229),7)</f>
        <v>0</v>
      </c>
      <c r="L230" s="5"/>
      <c r="M230" s="8"/>
      <c r="Q230" s="5"/>
    </row>
    <row r="231" spans="2:17" ht="15.75">
      <c r="B231" s="8"/>
      <c r="F231" s="7"/>
      <c r="H231" s="7"/>
      <c r="L231" s="5"/>
      <c r="M231" s="8"/>
      <c r="Q231" s="5"/>
    </row>
    <row r="232" spans="2:17">
      <c r="B232" s="8" t="s">
        <v>89</v>
      </c>
      <c r="C232" s="17" t="s">
        <v>90</v>
      </c>
      <c r="D232" s="17" t="s">
        <v>86</v>
      </c>
      <c r="E232" s="17" t="s">
        <v>64</v>
      </c>
      <c r="F232" s="17" t="s">
        <v>65</v>
      </c>
      <c r="G232" s="17" t="s">
        <v>87</v>
      </c>
      <c r="H232" s="17" t="s">
        <v>8</v>
      </c>
      <c r="I232" s="17" t="s">
        <v>168</v>
      </c>
      <c r="J232" s="17" t="s">
        <v>8</v>
      </c>
      <c r="L232" s="5"/>
      <c r="M232" s="8"/>
      <c r="N232" s="17" t="s">
        <v>9</v>
      </c>
      <c r="O232" s="17" t="s">
        <v>10</v>
      </c>
      <c r="P232" s="17" t="s">
        <v>167</v>
      </c>
      <c r="Q232" s="5"/>
    </row>
    <row r="233" spans="2:17">
      <c r="B233" s="8"/>
      <c r="C233" s="10"/>
      <c r="D233" s="10"/>
      <c r="E233" s="16"/>
      <c r="F233" s="16"/>
      <c r="G233" s="15">
        <f>+DATEDIF(E233,F233+1,"m")</f>
        <v>0</v>
      </c>
      <c r="H233" s="9">
        <f>MIN(G233*1.75/12,3)</f>
        <v>0</v>
      </c>
      <c r="I233" s="1">
        <v>1</v>
      </c>
      <c r="J233" s="9">
        <f>+H233*I233</f>
        <v>0</v>
      </c>
      <c r="L233" s="5"/>
      <c r="M233" s="8"/>
      <c r="N233" s="10"/>
      <c r="O233" s="10"/>
      <c r="P233" s="50"/>
      <c r="Q233" s="5"/>
    </row>
    <row r="234" spans="2:17">
      <c r="B234" s="8"/>
      <c r="C234" s="10"/>
      <c r="D234" s="10"/>
      <c r="E234" s="16"/>
      <c r="F234" s="16"/>
      <c r="G234" s="15">
        <f t="shared" ref="G234:G239" si="48">+DATEDIF(E234,F234+1,"m")</f>
        <v>0</v>
      </c>
      <c r="H234" s="9">
        <f t="shared" ref="H234:H239" si="49">MIN(G234*1.75/12,3)</f>
        <v>0</v>
      </c>
      <c r="I234" s="1">
        <v>1</v>
      </c>
      <c r="J234" s="9">
        <f t="shared" ref="J234:J239" si="50">+H234*I234</f>
        <v>0</v>
      </c>
      <c r="L234" s="5"/>
      <c r="M234" s="8"/>
      <c r="N234" s="10"/>
      <c r="O234" s="10"/>
      <c r="P234" s="50"/>
      <c r="Q234" s="5"/>
    </row>
    <row r="235" spans="2:17">
      <c r="B235" s="8"/>
      <c r="C235" s="10"/>
      <c r="D235" s="10"/>
      <c r="E235" s="16"/>
      <c r="F235" s="16"/>
      <c r="G235" s="15">
        <f t="shared" si="48"/>
        <v>0</v>
      </c>
      <c r="H235" s="9">
        <f t="shared" si="49"/>
        <v>0</v>
      </c>
      <c r="I235" s="1">
        <v>1</v>
      </c>
      <c r="J235" s="9">
        <f t="shared" si="50"/>
        <v>0</v>
      </c>
      <c r="L235" s="5"/>
      <c r="M235" s="8"/>
      <c r="N235" s="10"/>
      <c r="O235" s="10"/>
      <c r="P235" s="50"/>
      <c r="Q235" s="5"/>
    </row>
    <row r="236" spans="2:17">
      <c r="B236" s="8"/>
      <c r="C236" s="10"/>
      <c r="D236" s="10"/>
      <c r="E236" s="16"/>
      <c r="F236" s="16"/>
      <c r="G236" s="15">
        <f t="shared" si="48"/>
        <v>0</v>
      </c>
      <c r="H236" s="9">
        <f t="shared" si="49"/>
        <v>0</v>
      </c>
      <c r="I236" s="1">
        <v>1</v>
      </c>
      <c r="J236" s="9">
        <f t="shared" si="50"/>
        <v>0</v>
      </c>
      <c r="L236" s="5"/>
      <c r="M236" s="8"/>
      <c r="N236" s="10"/>
      <c r="O236" s="10"/>
      <c r="P236" s="50"/>
      <c r="Q236" s="5"/>
    </row>
    <row r="237" spans="2:17">
      <c r="B237" s="8"/>
      <c r="C237" s="10"/>
      <c r="D237" s="10"/>
      <c r="E237" s="16"/>
      <c r="F237" s="16"/>
      <c r="G237" s="15">
        <f t="shared" si="48"/>
        <v>0</v>
      </c>
      <c r="H237" s="9">
        <f t="shared" si="49"/>
        <v>0</v>
      </c>
      <c r="I237" s="1">
        <v>1</v>
      </c>
      <c r="J237" s="9">
        <f t="shared" si="50"/>
        <v>0</v>
      </c>
      <c r="L237" s="5"/>
      <c r="M237" s="8"/>
      <c r="N237" s="10"/>
      <c r="O237" s="10"/>
      <c r="P237" s="50"/>
      <c r="Q237" s="5"/>
    </row>
    <row r="238" spans="2:17">
      <c r="B238" s="8"/>
      <c r="C238" s="10"/>
      <c r="D238" s="10"/>
      <c r="E238" s="16"/>
      <c r="F238" s="16"/>
      <c r="G238" s="15">
        <f t="shared" si="48"/>
        <v>0</v>
      </c>
      <c r="H238" s="9">
        <f t="shared" si="49"/>
        <v>0</v>
      </c>
      <c r="I238" s="1">
        <v>1</v>
      </c>
      <c r="J238" s="9">
        <f t="shared" si="50"/>
        <v>0</v>
      </c>
      <c r="L238" s="5"/>
      <c r="M238" s="8"/>
      <c r="N238" s="10"/>
      <c r="O238" s="10"/>
      <c r="P238" s="50"/>
      <c r="Q238" s="5"/>
    </row>
    <row r="239" spans="2:17" ht="15.75" thickBot="1">
      <c r="B239" s="8"/>
      <c r="C239" s="10"/>
      <c r="D239" s="10"/>
      <c r="E239" s="16"/>
      <c r="F239" s="16"/>
      <c r="G239" s="15">
        <f t="shared" si="48"/>
        <v>0</v>
      </c>
      <c r="H239" s="20">
        <f t="shared" si="49"/>
        <v>0</v>
      </c>
      <c r="I239" s="1">
        <v>1</v>
      </c>
      <c r="J239" s="9">
        <f t="shared" si="50"/>
        <v>0</v>
      </c>
      <c r="L239" s="5"/>
      <c r="M239" s="8"/>
      <c r="N239" s="10"/>
      <c r="O239" s="10"/>
      <c r="P239" s="50"/>
      <c r="Q239" s="5"/>
    </row>
    <row r="240" spans="2:17" ht="16.5" thickBot="1">
      <c r="B240" s="8"/>
      <c r="H240" s="15">
        <f>+MIN(SUM(H233:H239),3)</f>
        <v>0</v>
      </c>
      <c r="I240" s="28" t="s">
        <v>91</v>
      </c>
      <c r="J240" s="14">
        <f>+MIN(SUM(J233:J239),3)</f>
        <v>0</v>
      </c>
      <c r="L240" s="5"/>
      <c r="M240" s="8"/>
      <c r="Q240" s="5"/>
    </row>
    <row r="241" spans="2:17" ht="15.75" thickBot="1">
      <c r="B241" s="4"/>
      <c r="C241" s="3"/>
      <c r="D241" s="3"/>
      <c r="E241" s="3"/>
      <c r="F241" s="3"/>
      <c r="G241" s="3"/>
      <c r="H241" s="3"/>
      <c r="I241" s="3"/>
      <c r="J241" s="3"/>
      <c r="K241" s="3"/>
      <c r="L241" s="2"/>
      <c r="M241" s="4"/>
      <c r="N241" s="3"/>
      <c r="O241" s="3"/>
      <c r="P241" s="3"/>
      <c r="Q241" s="2"/>
    </row>
    <row r="242" spans="2:17" ht="15.75" thickBot="1"/>
    <row r="243" spans="2:17" ht="15.75">
      <c r="B243" s="29" t="s">
        <v>92</v>
      </c>
      <c r="C243" s="12"/>
      <c r="D243" s="12"/>
      <c r="E243" s="12"/>
      <c r="F243" s="12"/>
      <c r="G243" s="12"/>
      <c r="H243" s="12"/>
      <c r="I243" s="12"/>
      <c r="J243" s="12"/>
      <c r="K243" s="12"/>
      <c r="L243" s="11"/>
      <c r="M243" s="78" t="s">
        <v>1</v>
      </c>
      <c r="N243" s="79"/>
      <c r="O243" s="79"/>
      <c r="P243" s="79"/>
      <c r="Q243" s="80"/>
    </row>
    <row r="244" spans="2:17" ht="15.75">
      <c r="B244" s="19"/>
      <c r="L244" s="5"/>
      <c r="M244" s="8"/>
      <c r="Q244" s="5"/>
    </row>
    <row r="245" spans="2:17">
      <c r="B245" s="8" t="s">
        <v>93</v>
      </c>
      <c r="C245" s="17" t="s">
        <v>94</v>
      </c>
      <c r="D245" s="17" t="s">
        <v>95</v>
      </c>
      <c r="E245" s="17" t="s">
        <v>64</v>
      </c>
      <c r="F245" s="17" t="s">
        <v>65</v>
      </c>
      <c r="G245" s="17" t="s">
        <v>87</v>
      </c>
      <c r="H245" s="17" t="s">
        <v>8</v>
      </c>
      <c r="I245" s="17" t="s">
        <v>168</v>
      </c>
      <c r="J245" s="17" t="s">
        <v>8</v>
      </c>
      <c r="L245" s="5"/>
      <c r="M245" s="8"/>
      <c r="N245" s="17" t="s">
        <v>9</v>
      </c>
      <c r="O245" s="17" t="s">
        <v>10</v>
      </c>
      <c r="P245" s="17" t="s">
        <v>167</v>
      </c>
      <c r="Q245" s="5"/>
    </row>
    <row r="246" spans="2:17">
      <c r="B246" s="8"/>
      <c r="C246" s="10"/>
      <c r="D246" s="10"/>
      <c r="E246" s="16"/>
      <c r="F246" s="16"/>
      <c r="G246" s="15">
        <f>+DATEDIF(E246,F246+1,"m")</f>
        <v>0</v>
      </c>
      <c r="H246" s="9">
        <f>MIN(G246*1.5/12,5)</f>
        <v>0</v>
      </c>
      <c r="I246" s="1">
        <v>1</v>
      </c>
      <c r="J246" s="9">
        <f>+H246*I246</f>
        <v>0</v>
      </c>
      <c r="L246" s="5"/>
      <c r="M246" s="8"/>
      <c r="N246" s="10"/>
      <c r="O246" s="10"/>
      <c r="P246" s="50"/>
      <c r="Q246" s="5"/>
    </row>
    <row r="247" spans="2:17">
      <c r="B247" s="8"/>
      <c r="C247" s="10"/>
      <c r="D247" s="10"/>
      <c r="E247" s="16"/>
      <c r="F247" s="16"/>
      <c r="G247" s="15">
        <f t="shared" ref="G247:G248" si="51">+DATEDIF(E247,F247+1,"m")</f>
        <v>0</v>
      </c>
      <c r="H247" s="9">
        <f t="shared" ref="H247:H248" si="52">MIN(G247*1.5/12,5)</f>
        <v>0</v>
      </c>
      <c r="I247" s="1">
        <v>1</v>
      </c>
      <c r="J247" s="9">
        <f t="shared" ref="J247:J248" si="53">+H247*I247</f>
        <v>0</v>
      </c>
      <c r="L247" s="5"/>
      <c r="M247" s="8"/>
      <c r="N247" s="10"/>
      <c r="O247" s="10"/>
      <c r="P247" s="50"/>
      <c r="Q247" s="5"/>
    </row>
    <row r="248" spans="2:17" ht="15.75" thickBot="1">
      <c r="B248" s="8"/>
      <c r="C248" s="10"/>
      <c r="D248" s="10"/>
      <c r="E248" s="16"/>
      <c r="F248" s="16"/>
      <c r="G248" s="15">
        <f t="shared" si="51"/>
        <v>0</v>
      </c>
      <c r="H248" s="20">
        <f t="shared" si="52"/>
        <v>0</v>
      </c>
      <c r="I248" s="1">
        <v>1</v>
      </c>
      <c r="J248" s="9">
        <f t="shared" si="53"/>
        <v>0</v>
      </c>
      <c r="L248" s="5"/>
      <c r="M248" s="8"/>
      <c r="N248" s="10"/>
      <c r="O248" s="10"/>
      <c r="P248" s="50"/>
      <c r="Q248" s="5"/>
    </row>
    <row r="249" spans="2:17" ht="16.5" thickBot="1">
      <c r="B249" s="8"/>
      <c r="H249" s="15">
        <f>+MIN(SUM(H246:H248),5)</f>
        <v>0</v>
      </c>
      <c r="I249" s="28" t="s">
        <v>96</v>
      </c>
      <c r="J249" s="14">
        <f>+MIN(SUM(J246:J248),5)</f>
        <v>0</v>
      </c>
      <c r="L249" s="5"/>
      <c r="M249" s="8"/>
      <c r="Q249" s="5"/>
    </row>
    <row r="250" spans="2:17" ht="15.75" thickBot="1">
      <c r="B250" s="4"/>
      <c r="C250" s="3"/>
      <c r="D250" s="3"/>
      <c r="E250" s="3"/>
      <c r="F250" s="3"/>
      <c r="G250" s="3"/>
      <c r="H250" s="3"/>
      <c r="I250" s="3"/>
      <c r="J250" s="3"/>
      <c r="K250" s="3"/>
      <c r="L250" s="2"/>
      <c r="M250" s="4"/>
      <c r="N250" s="3"/>
      <c r="O250" s="3"/>
      <c r="P250" s="3"/>
      <c r="Q250" s="2"/>
    </row>
    <row r="251" spans="2:17" ht="15.75" thickBot="1"/>
    <row r="252" spans="2:17" ht="15.75">
      <c r="B252" s="29" t="s">
        <v>97</v>
      </c>
      <c r="C252" s="12"/>
      <c r="D252" s="12"/>
      <c r="E252" s="12"/>
      <c r="F252" s="12"/>
      <c r="G252" s="12"/>
      <c r="H252" s="12"/>
      <c r="I252" s="12"/>
      <c r="J252" s="12"/>
      <c r="K252" s="12"/>
      <c r="L252" s="11"/>
      <c r="M252" s="78" t="s">
        <v>1</v>
      </c>
      <c r="N252" s="79"/>
      <c r="O252" s="79"/>
      <c r="P252" s="79"/>
      <c r="Q252" s="80"/>
    </row>
    <row r="253" spans="2:17">
      <c r="B253" s="8"/>
      <c r="L253" s="5"/>
      <c r="M253" s="8"/>
      <c r="Q253" s="5"/>
    </row>
    <row r="254" spans="2:17">
      <c r="B254" s="8"/>
      <c r="C254" s="17" t="s">
        <v>98</v>
      </c>
      <c r="D254" s="10" t="s">
        <v>170</v>
      </c>
      <c r="E254" s="9">
        <f>+IF(D254="Sí",3,0)</f>
        <v>0</v>
      </c>
      <c r="L254" s="5"/>
      <c r="M254" s="8"/>
      <c r="N254" s="17" t="s">
        <v>9</v>
      </c>
      <c r="O254" s="17" t="s">
        <v>10</v>
      </c>
      <c r="P254" s="17" t="s">
        <v>167</v>
      </c>
      <c r="Q254" s="5"/>
    </row>
    <row r="255" spans="2:17">
      <c r="B255" s="8"/>
      <c r="C255" s="17" t="s">
        <v>99</v>
      </c>
      <c r="D255" s="10" t="s">
        <v>170</v>
      </c>
      <c r="E255" s="9">
        <f>+IF(D255="Sí",3,0)</f>
        <v>0</v>
      </c>
      <c r="L255" s="5"/>
      <c r="M255" s="8"/>
      <c r="N255" s="10"/>
      <c r="O255" s="10"/>
      <c r="P255" s="50"/>
      <c r="Q255" s="5"/>
    </row>
    <row r="256" spans="2:17" ht="15.75" thickBot="1">
      <c r="B256" s="8"/>
      <c r="C256" s="17" t="s">
        <v>100</v>
      </c>
      <c r="D256" s="10"/>
      <c r="E256" s="20">
        <f>MIN(D256*2,2)</f>
        <v>0</v>
      </c>
      <c r="L256" s="5"/>
      <c r="M256" s="8"/>
      <c r="N256" s="10"/>
      <c r="O256" s="10"/>
      <c r="P256" s="50"/>
      <c r="Q256" s="5"/>
    </row>
    <row r="257" spans="2:17" ht="16.5" thickBot="1">
      <c r="B257" s="8"/>
      <c r="D257" s="28" t="s">
        <v>101</v>
      </c>
      <c r="E257" s="30">
        <f>+MIN(SUM(E254:E256),8)</f>
        <v>0</v>
      </c>
      <c r="L257" s="5"/>
      <c r="M257" s="8"/>
      <c r="N257" s="10"/>
      <c r="O257" s="10"/>
      <c r="P257" s="50"/>
      <c r="Q257" s="5"/>
    </row>
    <row r="258" spans="2:17" ht="15.75" thickBot="1">
      <c r="B258" s="4"/>
      <c r="C258" s="3"/>
      <c r="D258" s="3"/>
      <c r="E258" s="3"/>
      <c r="F258" s="3"/>
      <c r="G258" s="3"/>
      <c r="H258" s="3"/>
      <c r="I258" s="3"/>
      <c r="J258" s="3"/>
      <c r="K258" s="3"/>
      <c r="L258" s="2"/>
      <c r="M258" s="4"/>
      <c r="N258" s="3"/>
      <c r="O258" s="3"/>
      <c r="P258" s="3"/>
      <c r="Q258" s="2"/>
    </row>
    <row r="259" spans="2:17" ht="15.75" thickBot="1"/>
    <row r="260" spans="2:17" ht="15.75">
      <c r="B260" s="13" t="s">
        <v>102</v>
      </c>
      <c r="C260" s="12"/>
      <c r="D260" s="12"/>
      <c r="E260" s="12"/>
      <c r="F260" s="12"/>
      <c r="G260" s="12"/>
      <c r="H260" s="12"/>
      <c r="I260" s="12"/>
      <c r="J260" s="12"/>
      <c r="K260" s="12"/>
      <c r="L260" s="11"/>
      <c r="M260" s="78" t="s">
        <v>1</v>
      </c>
      <c r="N260" s="79"/>
      <c r="O260" s="79"/>
      <c r="P260" s="79"/>
      <c r="Q260" s="80"/>
    </row>
    <row r="261" spans="2:17">
      <c r="B261" s="8"/>
      <c r="L261" s="5"/>
      <c r="M261" s="8"/>
      <c r="Q261" s="5"/>
    </row>
    <row r="262" spans="2:17">
      <c r="B262" s="8">
        <v>1</v>
      </c>
      <c r="C262" t="s">
        <v>103</v>
      </c>
      <c r="D262" t="s">
        <v>104</v>
      </c>
      <c r="L262" s="5"/>
      <c r="M262" s="8"/>
      <c r="N262" s="17" t="s">
        <v>9</v>
      </c>
      <c r="O262" s="17" t="s">
        <v>10</v>
      </c>
      <c r="P262" s="17" t="s">
        <v>167</v>
      </c>
      <c r="Q262" s="5"/>
    </row>
    <row r="263" spans="2:17">
      <c r="B263" s="8"/>
      <c r="C263" s="10"/>
      <c r="D263" s="9">
        <f>+IF(OR(C263="",C263="No"),0,0.2)</f>
        <v>0</v>
      </c>
      <c r="L263" s="5"/>
      <c r="M263" s="8"/>
      <c r="N263" s="10"/>
      <c r="O263" s="10"/>
      <c r="P263" s="50"/>
      <c r="Q263" s="5"/>
    </row>
    <row r="264" spans="2:17" ht="15.75" thickBot="1">
      <c r="B264" s="8"/>
      <c r="L264" s="5"/>
      <c r="M264" s="8"/>
      <c r="Q264" s="5"/>
    </row>
    <row r="265" spans="2:17" ht="16.5" thickBot="1">
      <c r="B265" s="8"/>
      <c r="C265" s="7" t="s">
        <v>105</v>
      </c>
      <c r="D265" s="6">
        <f>1+D263</f>
        <v>1</v>
      </c>
      <c r="L265" s="5"/>
      <c r="M265" s="8"/>
      <c r="Q265" s="5"/>
    </row>
    <row r="266" spans="2:17" ht="15.75" thickBot="1">
      <c r="B266" s="4"/>
      <c r="C266" s="3"/>
      <c r="D266" s="3"/>
      <c r="E266" s="3"/>
      <c r="F266" s="3"/>
      <c r="G266" s="3"/>
      <c r="H266" s="3"/>
      <c r="I266" s="3"/>
      <c r="J266" s="3"/>
      <c r="K266" s="3"/>
      <c r="L266" s="2"/>
      <c r="M266" s="4"/>
      <c r="N266" s="3"/>
      <c r="O266" s="3"/>
      <c r="P266" s="3"/>
      <c r="Q266" s="2"/>
    </row>
  </sheetData>
  <mergeCells count="8">
    <mergeCell ref="M252:Q252"/>
    <mergeCell ref="M260:Q260"/>
    <mergeCell ref="M2:Q2"/>
    <mergeCell ref="M11:Q11"/>
    <mergeCell ref="M77:Q77"/>
    <mergeCell ref="M189:Q189"/>
    <mergeCell ref="M243:Q243"/>
    <mergeCell ref="M220:Q220"/>
  </mergeCells>
  <dataValidations count="14">
    <dataValidation type="whole" operator="greaterThanOrEqual" allowBlank="1" showInputMessage="1" showErrorMessage="1" sqref="D256" xr:uid="{B4E53889-DBD2-D748-8A9F-F25BB9203672}">
      <formula1>0</formula1>
    </dataValidation>
    <dataValidation type="list" allowBlank="1" showInputMessage="1" showErrorMessage="1" sqref="C263" xr:uid="{1178B1D3-8E0C-AC4E-A5B4-733D7033923E}">
      <formula1>"No,Profesor Ayudante Doctor,Profesor Permanente Laboral,Profesor Contratado Doctor,Titular de Universidad,Catedrático de Universidad"</formula1>
    </dataValidation>
    <dataValidation type="whole" operator="greaterThan" allowBlank="1" showInputMessage="1" showErrorMessage="1" sqref="E27:E30" xr:uid="{0AEE9A97-526F-F241-8FCD-EAFB6A9990F7}">
      <formula1>0</formula1>
    </dataValidation>
    <dataValidation type="date" allowBlank="1" showInputMessage="1" showErrorMessage="1" sqref="F68:F72 G81:G89 G133:G139 F144:F150 F193:F194 F179:F185 F199:F205 G94:G102 G107:G115 G120:G128 F155:F161 F166:F172 E246:F248 F210:F216 E223:F229 E233:F239" xr:uid="{A10F3A91-3B7F-C64C-8569-FACF7D84ACF4}">
      <formula1>1</formula1>
      <formula2>TODAY()</formula2>
    </dataValidation>
    <dataValidation type="decimal" allowBlank="1" showInputMessage="1" showErrorMessage="1" sqref="F15:F22" xr:uid="{913687E4-2E9F-DD47-97A7-9D4D90599633}">
      <formula1>0</formula1>
      <formula2>100</formula2>
    </dataValidation>
    <dataValidation type="list" allowBlank="1" showInputMessage="1" showErrorMessage="1" sqref="C8 D254:D255" xr:uid="{BD1FA284-5652-214B-AC54-E0D336262C51}">
      <formula1>"Sí,No"</formula1>
    </dataValidation>
    <dataValidation type="decimal" allowBlank="1" showInputMessage="1" showErrorMessage="1" sqref="G15:G22" xr:uid="{8E812F94-4343-3E40-BAC2-2D2CAEED2D7A}">
      <formula1>0</formula1>
      <formula2>10</formula2>
    </dataValidation>
    <dataValidation type="whole" operator="greaterThanOrEqual" allowBlank="1" showInputMessage="1" showErrorMessage="1" sqref="F5:G5" xr:uid="{EE43E868-446E-43B8-8A59-775FE5128FDD}">
      <formula1>1</formula1>
    </dataValidation>
    <dataValidation allowBlank="1" showInputMessage="1" showErrorMessage="1" promptTitle="Fecha titulación" prompt="Fecha que figura en el diploma acreditativo." sqref="E5" xr:uid="{777342E5-827A-1545-AFC3-820532196296}"/>
    <dataValidation allowBlank="1" showInputMessage="1" showErrorMessage="1" promptTitle="Figura" prompt="Indíquese la figura contractual, como por ejemplo:_x000a_- Profesor asociado_x000a_- Colaboración docente_x000a_- Venia Docendi_x000a_- ..." sqref="C15:C22" xr:uid="{90E8D7AE-CA16-E14C-AF3D-26AEAED927B6}"/>
    <dataValidation allowBlank="1" showInputMessage="1" showErrorMessage="1" promptTitle="Curso académico" prompt="Formato: XXXX/XX_x000a_(Ejemplo: 2020/21)" sqref="E15:E22" xr:uid="{6D4ADBBB-CA38-0543-8C28-4DC37F8C9B87}"/>
    <dataValidation allowBlank="1" showInputMessage="1" showErrorMessage="1" promptTitle="Fecha" prompt="Fecha que figura en el título o diploma acreditativo." sqref="D27:D30" xr:uid="{0BE45C32-494C-4E4D-A714-0EBC291091D6}"/>
    <dataValidation allowBlank="1" showInputMessage="1" showErrorMessage="1" promptTitle="Autores" prompt="Indíquense los autores separados por punto y coma (;)" sqref="D44:D48 D60:D64 D68:D72 D52:D56 D81:D89 D94:D102 D107:D115 D120:D128 D133:D139 D144:D150 D155:D161 D166:D172" xr:uid="{AA1DC24C-2AD0-5D48-9E2B-5A6CAED55EA1}"/>
    <dataValidation type="decimal" allowBlank="1" showInputMessage="1" showErrorMessage="1" sqref="I15:I22 I5 G27:G30 H35:H39 G44:G48 G52:G56 G60:G64 H68:H72 I81:I89 I94:I102 I107:I115 I120:I128 I133:I139 H144:H150 H155:H161 H166:H172 J179:J185 H193:H194 J199:J205 J210:J216 I223:I229 I233:I239 I246:I248" xr:uid="{C994912B-78B2-48A8-A64D-8A2CB5116558}">
      <formula1>0</formula1>
      <formula2>1</formula2>
    </dataValidation>
  </dataValidations>
  <pageMargins left="0.7" right="0.7" top="0.75" bottom="0.75" header="0.3" footer="0.3"/>
  <pageSetup paperSize="9" orientation="portrait" horizontalDpi="0"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15D05B4507DA4397EE0068D8ADE218" ma:contentTypeVersion="16" ma:contentTypeDescription="Crear nuevo documento." ma:contentTypeScope="" ma:versionID="bafc1650dc20a2d1178a53d4da90a6dc">
  <xsd:schema xmlns:xsd="http://www.w3.org/2001/XMLSchema" xmlns:xs="http://www.w3.org/2001/XMLSchema" xmlns:p="http://schemas.microsoft.com/office/2006/metadata/properties" xmlns:ns2="30918426-4c9d-4c87-a8c9-338cdc8d10e0" xmlns:ns3="20593d88-0bf2-4325-9905-7f47199b6045" targetNamespace="http://schemas.microsoft.com/office/2006/metadata/properties" ma:root="true" ma:fieldsID="bf52d6e706bba117510de2aa725f5293" ns2:_="" ns3:_="">
    <xsd:import namespace="30918426-4c9d-4c87-a8c9-338cdc8d10e0"/>
    <xsd:import namespace="20593d88-0bf2-4325-9905-7f47199b604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18426-4c9d-4c87-a8c9-338cdc8d1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02575e52-3e5f-4a4c-9122-9f0195bc6a02"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593d88-0bf2-4325-9905-7f47199b604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178046d-b924-452f-9380-7d15a425c0ee}" ma:internalName="TaxCatchAll" ma:showField="CatchAllData" ma:web="20593d88-0bf2-4325-9905-7f47199b60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0BAF6E-94D2-430F-ADA4-A950C47CFB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18426-4c9d-4c87-a8c9-338cdc8d10e0"/>
    <ds:schemaRef ds:uri="20593d88-0bf2-4325-9905-7f47199b6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04728B-0DA3-4AF4-865C-468509B35A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29</vt:i4>
      </vt:variant>
    </vt:vector>
  </HeadingPairs>
  <TitlesOfParts>
    <vt:vector size="31" baseType="lpstr">
      <vt:lpstr>Descripción</vt:lpstr>
      <vt:lpstr>Candidato(a)</vt:lpstr>
      <vt:lpstr>'Candidato(a)'!Preferente</vt:lpstr>
      <vt:lpstr>'Candidato(a)'!TotalA1</vt:lpstr>
      <vt:lpstr>'Candidato(a)'!TotalA1Pre</vt:lpstr>
      <vt:lpstr>'Candidato(a)'!TotalA2</vt:lpstr>
      <vt:lpstr>'Candidato(a)'!TotalB1</vt:lpstr>
      <vt:lpstr>'Candidato(a)'!TOTALB1Pre</vt:lpstr>
      <vt:lpstr>'Candidato(a)'!TotalB2</vt:lpstr>
      <vt:lpstr>'Candidato(a)'!TotalB2Pre</vt:lpstr>
      <vt:lpstr>'Candidato(a)'!TotalB3</vt:lpstr>
      <vt:lpstr>'Candidato(a)'!TotalB3Pre</vt:lpstr>
      <vt:lpstr>'Candidato(a)'!TotalB4</vt:lpstr>
      <vt:lpstr>'Candidato(a)'!TotalB4Pre</vt:lpstr>
      <vt:lpstr>'Candidato(a)'!TotalC1</vt:lpstr>
      <vt:lpstr>'Candidato(a)'!TotalC1Pre</vt:lpstr>
      <vt:lpstr>'Candidato(a)'!TotalC2</vt:lpstr>
      <vt:lpstr>'Candidato(a)'!TotalC2Pre</vt:lpstr>
      <vt:lpstr>'Candidato(a)'!TotalD1</vt:lpstr>
      <vt:lpstr>'Candidato(a)'!TotalD1Pre</vt:lpstr>
      <vt:lpstr>'Candidato(a)'!TotalD2</vt:lpstr>
      <vt:lpstr>'Candidato(a)'!TotalD2Pre</vt:lpstr>
      <vt:lpstr>'Candidato(a)'!TotalD3</vt:lpstr>
      <vt:lpstr>'Candidato(a)'!TotalD3Pre</vt:lpstr>
      <vt:lpstr>'Candidato(a)'!TotalE1</vt:lpstr>
      <vt:lpstr>'Candidato(a)'!TotalE1Pre</vt:lpstr>
      <vt:lpstr>'Candidato(a)'!TotalE2</vt:lpstr>
      <vt:lpstr>'Candidato(a)'!TotalE2Pre</vt:lpstr>
      <vt:lpstr>'Candidato(a)'!TotalF1</vt:lpstr>
      <vt:lpstr>'Candidato(a)'!TotalF1Pre</vt:lpstr>
      <vt:lpstr>'Candidato(a)'!TotalG1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Javier Camacho Torregrosa</dc:creator>
  <cp:keywords/>
  <dc:description/>
  <cp:lastModifiedBy>Alicia Rueda Castro</cp:lastModifiedBy>
  <cp:revision/>
  <cp:lastPrinted>2024-06-04T12:38:35Z</cp:lastPrinted>
  <dcterms:created xsi:type="dcterms:W3CDTF">2024-05-01T09:01:57Z</dcterms:created>
  <dcterms:modified xsi:type="dcterms:W3CDTF">2024-06-21T11:09:39Z</dcterms:modified>
  <cp:category/>
  <cp:contentStatus/>
</cp:coreProperties>
</file>